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unny\Data Files\Data Sets - Custom\"/>
    </mc:Choice>
  </mc:AlternateContent>
  <xr:revisionPtr revIDLastSave="0" documentId="13_ncr:1_{FD1E69D6-338B-4E15-AC7A-D3DA081A14F6}" xr6:coauthVersionLast="45" xr6:coauthVersionMax="45" xr10:uidLastSave="{00000000-0000-0000-0000-000000000000}"/>
  <bookViews>
    <workbookView xWindow="-120" yWindow="-120" windowWidth="29040" windowHeight="17640" xr2:uid="{A10450FD-9756-4D6F-9C40-FA74C9BA46EA}"/>
  </bookViews>
  <sheets>
    <sheet name="ID2600 XDS Details" sheetId="2" r:id="rId1"/>
    <sheet name="Fuel Injector Latency" sheetId="1" r:id="rId2"/>
    <sheet name="Fuel Injector Trim (Small PW)" sheetId="20" r:id="rId3"/>
    <sheet name="Injector Constants" sheetId="23" r:id="rId4"/>
    <sheet name="Background math" sheetId="21" state="veryHidden" r:id="rId5"/>
  </sheets>
  <externalReferences>
    <externalReference r:id="rId6"/>
  </externalReferences>
  <definedNames>
    <definedName name="dP">'Background math'!$F$7:$F$15</definedName>
    <definedName name="DT" localSheetId="1">#REF!</definedName>
    <definedName name="DT" localSheetId="2">#REF!</definedName>
    <definedName name="DT" localSheetId="0">#REF!</definedName>
    <definedName name="DT" localSheetId="3">#REF!</definedName>
    <definedName name="DT">#REF!</definedName>
    <definedName name="ETH">'[1]COBB Subaru'!$C$14</definedName>
    <definedName name="Flow" localSheetId="1">#REF!</definedName>
    <definedName name="Flow" localSheetId="2">#REF!</definedName>
    <definedName name="Flow" localSheetId="0">#REF!</definedName>
    <definedName name="Flow" localSheetId="3">#REF!</definedName>
    <definedName name="Flow">#REF!</definedName>
    <definedName name="FP" localSheetId="1">#REF!</definedName>
    <definedName name="FP" localSheetId="2">#REF!</definedName>
    <definedName name="FP" localSheetId="0">#REF!</definedName>
    <definedName name="FP" localSheetId="3">#REF!</definedName>
    <definedName name="FP">'Background math'!$C$15</definedName>
    <definedName name="FPIN" localSheetId="1">#REF!</definedName>
    <definedName name="FPIN" localSheetId="2">#REF!</definedName>
    <definedName name="FPIN" localSheetId="0">#REF!</definedName>
    <definedName name="FPIN" localSheetId="3">#REF!</definedName>
    <definedName name="FPIN">#REF!</definedName>
    <definedName name="FPX" localSheetId="1">'Fuel Injector Latency'!#REF!</definedName>
    <definedName name="FPX" localSheetId="2">'Fuel Injector Trim (Small PW)'!#REF!</definedName>
    <definedName name="FPX" localSheetId="0">'ID2600 XDS Details'!#REF!</definedName>
    <definedName name="FPX" localSheetId="3">'Injector Constants'!#REF!</definedName>
    <definedName name="FPX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1" l="1"/>
  <c r="G3" i="21"/>
  <c r="D9" i="21"/>
  <c r="E3" i="21"/>
  <c r="H12" i="21"/>
  <c r="H13" i="21"/>
  <c r="I20" i="23"/>
  <c r="C15" i="21"/>
  <c r="H7" i="21"/>
  <c r="H9" i="21"/>
  <c r="I19" i="23"/>
  <c r="D10" i="21"/>
  <c r="H10" i="21"/>
  <c r="D11" i="21"/>
  <c r="H8" i="21"/>
  <c r="H14" i="21"/>
  <c r="H15" i="21"/>
  <c r="H11" i="21"/>
  <c r="J4" i="21"/>
  <c r="K4" i="21"/>
  <c r="E18" i="23"/>
</calcChain>
</file>

<file path=xl/sharedStrings.xml><?xml version="1.0" encoding="utf-8"?>
<sst xmlns="http://schemas.openxmlformats.org/spreadsheetml/2006/main" count="87" uniqueCount="62">
  <si>
    <t>INJECTOR DYNAMICS</t>
  </si>
  <si>
    <t>Injector:</t>
  </si>
  <si>
    <t>Manufacturer:</t>
  </si>
  <si>
    <t>Model:</t>
  </si>
  <si>
    <t>Software/Firmware:</t>
  </si>
  <si>
    <t>Pressure Reference:</t>
  </si>
  <si>
    <t>MAP</t>
  </si>
  <si>
    <t>Date Generated:</t>
  </si>
  <si>
    <t>Generated By:</t>
  </si>
  <si>
    <t>Sunny @ ID</t>
  </si>
  <si>
    <t>X Axis</t>
  </si>
  <si>
    <t>Voltage</t>
  </si>
  <si>
    <t>volts (V)</t>
  </si>
  <si>
    <t>Y axis</t>
  </si>
  <si>
    <t>Output</t>
  </si>
  <si>
    <t>milliseconds (ms)</t>
  </si>
  <si>
    <t>X/Y</t>
  </si>
  <si>
    <t>Differential Fuel Pressure</t>
  </si>
  <si>
    <t>ms</t>
  </si>
  <si>
    <t>NaN</t>
  </si>
  <si>
    <t>Offset</t>
  </si>
  <si>
    <t>For fixed breakpoints (02-05 WRX)</t>
  </si>
  <si>
    <t>Pulsewidth</t>
  </si>
  <si>
    <t>Lower non linear compensation</t>
  </si>
  <si>
    <t>Percentage</t>
  </si>
  <si>
    <t>Fuel Injector PW Limit (Min.)</t>
  </si>
  <si>
    <t>RPM</t>
  </si>
  <si>
    <t>Fuel Injector trim (Max. Small PW)</t>
  </si>
  <si>
    <t>Injector Scale</t>
  </si>
  <si>
    <t>SG IN</t>
  </si>
  <si>
    <t>SG OUT</t>
  </si>
  <si>
    <t>Stoich AFR</t>
  </si>
  <si>
    <t>Gasoline</t>
  </si>
  <si>
    <t># for Error</t>
  </si>
  <si>
    <t>OUTPUT</t>
  </si>
  <si>
    <t>Ethanol</t>
  </si>
  <si>
    <t>Pressure</t>
  </si>
  <si>
    <t>Slope</t>
  </si>
  <si>
    <t>Subaru</t>
  </si>
  <si>
    <t>Load (g)</t>
  </si>
  <si>
    <t>(bar)</t>
  </si>
  <si>
    <t>(cc/min)</t>
  </si>
  <si>
    <t>Scale</t>
  </si>
  <si>
    <t>Volume Slope (cc/min)</t>
  </si>
  <si>
    <t>Fuel Mass for Stoich (g)</t>
  </si>
  <si>
    <t>Mass Slope (mg/usec)</t>
  </si>
  <si>
    <t>Pw (µsec)</t>
  </si>
  <si>
    <t>Ethanol %</t>
  </si>
  <si>
    <t>Fuel Pressure</t>
  </si>
  <si>
    <t>%</t>
  </si>
  <si>
    <t>psid</t>
  </si>
  <si>
    <t>Ethanol content</t>
  </si>
  <si>
    <t>Inputs</t>
  </si>
  <si>
    <t>Fuel Injector Scale (Use Inputs below)</t>
  </si>
  <si>
    <t>pounds per square inch (psi)</t>
  </si>
  <si>
    <t xml:space="preserve">Cobb </t>
  </si>
  <si>
    <t>Accesstuner (ATP) and Accessport (AP) for Subaru applications</t>
  </si>
  <si>
    <t>2017+</t>
  </si>
  <si>
    <t>microseconds</t>
  </si>
  <si>
    <t>Fuel Injector Trim (Max RPM, Small PW)</t>
  </si>
  <si>
    <t>ID 2600 XDS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</si>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</sst>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00"/>
    <numFmt numFmtId="166" formatCode="0.00000"/>
    <numFmt numFmtId="167" formatCode="mm/dd/yy;@"/>
    <numFmt numFmtId="168" formatCode="0.0"/>
    <numFmt numFmtId="169" formatCode="0.000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Trebuchet MS"/>
      <family val="2"/>
    </font>
    <font>
      <sz val="10"/>
      <name val="Arial"/>
      <family val="2"/>
    </font>
    <font>
      <b/>
      <sz val="10"/>
      <color rgb="FFE58A21"/>
      <name val="Trebuchet MS"/>
      <family val="2"/>
    </font>
    <font>
      <sz val="10"/>
      <color rgb="FFCBCBCB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Arial"/>
      <family val="2"/>
    </font>
    <font>
      <sz val="10"/>
      <color rgb="FFE58A2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0" tint="-0.14999847407452621"/>
      <name val="Trebuchet MS"/>
      <family val="2"/>
    </font>
    <font>
      <b/>
      <sz val="10"/>
      <color rgb="FFFFC000"/>
      <name val="Trebuchet MS"/>
      <family val="2"/>
    </font>
    <font>
      <sz val="10"/>
      <color rgb="FFFF9900"/>
      <name val="Trebuchet MS"/>
      <family val="2"/>
    </font>
    <font>
      <sz val="10"/>
      <color theme="2"/>
      <name val="Trebuchet MS"/>
      <family val="2"/>
    </font>
    <font>
      <b/>
      <sz val="10"/>
      <color rgb="FFFF9900"/>
      <name val="Trebuchet MS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0" tint="-4.9989318521683403E-2"/>
      <name val="Trebuchet MS"/>
      <family val="2"/>
    </font>
    <font>
      <sz val="10"/>
      <name val="Trebuchet MS"/>
      <family val="2"/>
    </font>
    <font>
      <b/>
      <sz val="10"/>
      <color theme="0" tint="-0.14999847407452621"/>
      <name val="Trebuchet MS"/>
      <family val="2"/>
    </font>
    <font>
      <sz val="10"/>
      <color theme="0" tint="-0.249977111117893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02">
    <xf numFmtId="0" fontId="0" fillId="0" borderId="0"/>
    <xf numFmtId="9" fontId="18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22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1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6" fillId="1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6" fillId="1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6" fillId="2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6" fillId="24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6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6" fillId="3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6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6" fillId="1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6" fillId="17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6" fillId="2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6" fillId="2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7" fillId="3" borderId="0" applyNumberFormat="0" applyBorder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10" fillId="6" borderId="4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12" fillId="7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" fillId="0" borderId="1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4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8" fillId="5" borderId="4" applyNumberFormat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6" applyNumberFormat="0" applyFill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1" fillId="4" borderId="0" applyNumberFormat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4" fillId="55" borderId="16" applyNumberFormat="0" applyFont="0" applyAlignment="0" applyProtection="0"/>
    <xf numFmtId="0" fontId="24" fillId="55" borderId="16" applyNumberFormat="0" applyFont="0" applyAlignment="0" applyProtection="0"/>
    <xf numFmtId="0" fontId="24" fillId="55" borderId="16" applyNumberFormat="0" applyFont="0" applyAlignment="0" applyProtection="0"/>
    <xf numFmtId="0" fontId="2" fillId="8" borderId="8" applyNumberFormat="0" applyFont="0" applyAlignment="0" applyProtection="0"/>
    <xf numFmtId="0" fontId="37" fillId="52" borderId="17" applyNumberFormat="0" applyAlignment="0" applyProtection="0"/>
    <xf numFmtId="0" fontId="37" fillId="52" borderId="17" applyNumberFormat="0" applyAlignment="0" applyProtection="0"/>
    <xf numFmtId="0" fontId="37" fillId="52" borderId="17" applyNumberFormat="0" applyAlignment="0" applyProtection="0"/>
    <xf numFmtId="0" fontId="9" fillId="6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</cellStyleXfs>
  <cellXfs count="133">
    <xf numFmtId="0" fontId="0" fillId="0" borderId="0" xfId="0"/>
    <xf numFmtId="0" fontId="17" fillId="33" borderId="0" xfId="0" applyFont="1" applyFill="1"/>
    <xf numFmtId="164" fontId="19" fillId="33" borderId="0" xfId="1" applyNumberFormat="1" applyFont="1" applyFill="1" applyBorder="1" applyAlignment="1" applyProtection="1">
      <alignment horizontal="center" vertical="center"/>
      <protection locked="0"/>
    </xf>
    <xf numFmtId="164" fontId="19" fillId="33" borderId="0" xfId="1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/>
    <xf numFmtId="0" fontId="21" fillId="33" borderId="0" xfId="0" applyFont="1" applyFill="1"/>
    <xf numFmtId="165" fontId="20" fillId="33" borderId="0" xfId="0" applyNumberFormat="1" applyFont="1" applyFill="1" applyAlignment="1">
      <alignment horizontal="center"/>
    </xf>
    <xf numFmtId="165" fontId="20" fillId="33" borderId="0" xfId="0" applyNumberFormat="1" applyFont="1" applyFill="1" applyAlignment="1">
      <alignment horizontal="left"/>
    </xf>
    <xf numFmtId="0" fontId="20" fillId="33" borderId="0" xfId="0" applyFont="1" applyFill="1"/>
    <xf numFmtId="0" fontId="22" fillId="33" borderId="0" xfId="0" applyFont="1" applyFill="1" applyAlignment="1"/>
    <xf numFmtId="0" fontId="21" fillId="33" borderId="0" xfId="0" applyFont="1" applyFill="1" applyAlignment="1">
      <alignment horizontal="right"/>
    </xf>
    <xf numFmtId="164" fontId="20" fillId="33" borderId="0" xfId="1" applyNumberFormat="1" applyFont="1" applyFill="1" applyBorder="1" applyAlignment="1" applyProtection="1">
      <alignment horizontal="center" vertical="center"/>
      <protection locked="0"/>
    </xf>
    <xf numFmtId="2" fontId="20" fillId="33" borderId="0" xfId="1" applyNumberFormat="1" applyFont="1" applyFill="1" applyBorder="1" applyAlignment="1" applyProtection="1">
      <alignment horizontal="center" vertical="center"/>
      <protection locked="0"/>
    </xf>
    <xf numFmtId="2" fontId="21" fillId="33" borderId="0" xfId="1" applyNumberFormat="1" applyFont="1" applyFill="1" applyBorder="1" applyAlignment="1" applyProtection="1">
      <alignment horizontal="center" vertical="center"/>
      <protection locked="0"/>
    </xf>
    <xf numFmtId="166" fontId="20" fillId="33" borderId="0" xfId="0" applyNumberFormat="1" applyFont="1" applyFill="1" applyAlignment="1">
      <alignment horizontal="center"/>
    </xf>
    <xf numFmtId="166" fontId="19" fillId="33" borderId="0" xfId="1" applyNumberFormat="1" applyFont="1" applyFill="1" applyBorder="1" applyAlignment="1" applyProtection="1">
      <alignment horizontal="center" vertical="center"/>
      <protection locked="0"/>
    </xf>
    <xf numFmtId="166" fontId="23" fillId="33" borderId="0" xfId="1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/>
    <xf numFmtId="166" fontId="17" fillId="33" borderId="0" xfId="0" applyNumberFormat="1" applyFont="1" applyFill="1"/>
    <xf numFmtId="166" fontId="17" fillId="33" borderId="0" xfId="0" applyNumberFormat="1" applyFont="1" applyFill="1" applyAlignment="1">
      <alignment horizontal="right"/>
    </xf>
    <xf numFmtId="0" fontId="17" fillId="33" borderId="0" xfId="0" applyFont="1" applyFill="1" applyAlignment="1">
      <alignment horizontal="right"/>
    </xf>
    <xf numFmtId="164" fontId="19" fillId="33" borderId="0" xfId="1" applyNumberFormat="1" applyFont="1" applyFill="1" applyBorder="1" applyAlignment="1" applyProtection="1">
      <alignment horizontal="right" vertical="center"/>
      <protection locked="0"/>
    </xf>
    <xf numFmtId="0" fontId="20" fillId="33" borderId="0" xfId="0" applyFont="1" applyFill="1" applyAlignment="1">
      <alignment horizontal="left"/>
    </xf>
    <xf numFmtId="164" fontId="19" fillId="33" borderId="0" xfId="1" applyNumberFormat="1" applyFont="1" applyFill="1" applyBorder="1" applyAlignment="1" applyProtection="1">
      <alignment horizontal="right" vertical="center"/>
      <protection locked="0"/>
    </xf>
    <xf numFmtId="167" fontId="20" fillId="33" borderId="0" xfId="0" applyNumberFormat="1" applyFont="1" applyFill="1" applyAlignment="1">
      <alignment horizontal="left"/>
    </xf>
    <xf numFmtId="168" fontId="43" fillId="33" borderId="0" xfId="0" applyNumberFormat="1" applyFont="1" applyFill="1" applyBorder="1" applyAlignment="1">
      <alignment horizontal="center" vertical="center" wrapText="1"/>
    </xf>
    <xf numFmtId="166" fontId="20" fillId="33" borderId="0" xfId="0" applyNumberFormat="1" applyFont="1" applyFill="1" applyAlignment="1">
      <alignment horizontal="left"/>
    </xf>
    <xf numFmtId="0" fontId="44" fillId="33" borderId="0" xfId="0" applyFont="1" applyFill="1" applyAlignment="1">
      <alignment horizontal="left"/>
    </xf>
    <xf numFmtId="1" fontId="45" fillId="33" borderId="0" xfId="0" applyNumberFormat="1" applyFont="1" applyFill="1" applyAlignment="1">
      <alignment horizontal="center" vertical="center" wrapText="1"/>
    </xf>
    <xf numFmtId="1" fontId="45" fillId="33" borderId="0" xfId="0" applyNumberFormat="1" applyFont="1" applyFill="1" applyAlignment="1">
      <alignment horizontal="center"/>
    </xf>
    <xf numFmtId="164" fontId="45" fillId="33" borderId="0" xfId="0" applyNumberFormat="1" applyFont="1" applyFill="1" applyAlignment="1">
      <alignment horizontal="center" vertical="center" wrapText="1"/>
    </xf>
    <xf numFmtId="164" fontId="45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20" fillId="33" borderId="0" xfId="146" applyFont="1" applyFill="1" applyAlignment="1">
      <alignment horizontal="left"/>
    </xf>
    <xf numFmtId="164" fontId="19" fillId="33" borderId="0" xfId="1" applyNumberFormat="1" applyFont="1" applyFill="1" applyBorder="1" applyAlignment="1" applyProtection="1">
      <alignment horizontal="right" vertical="center"/>
      <protection locked="0"/>
    </xf>
    <xf numFmtId="164" fontId="46" fillId="33" borderId="0" xfId="0" applyNumberFormat="1" applyFont="1" applyFill="1" applyAlignment="1">
      <alignment horizontal="center"/>
    </xf>
    <xf numFmtId="164" fontId="46" fillId="33" borderId="0" xfId="0" applyNumberFormat="1" applyFont="1" applyFill="1" applyAlignment="1">
      <alignment horizontal="center" vertical="center" wrapText="1"/>
    </xf>
    <xf numFmtId="164" fontId="46" fillId="33" borderId="0" xfId="0" applyNumberFormat="1" applyFont="1" applyFill="1" applyBorder="1" applyAlignment="1">
      <alignment horizontal="center" vertical="center" wrapText="1"/>
    </xf>
    <xf numFmtId="2" fontId="19" fillId="33" borderId="0" xfId="1" applyNumberFormat="1" applyFont="1" applyFill="1" applyBorder="1" applyAlignment="1" applyProtection="1">
      <alignment horizontal="center" vertical="center"/>
      <protection locked="0"/>
    </xf>
    <xf numFmtId="0" fontId="46" fillId="33" borderId="0" xfId="0" applyFont="1" applyFill="1"/>
    <xf numFmtId="0" fontId="46" fillId="33" borderId="0" xfId="0" applyFont="1" applyFill="1" applyAlignment="1">
      <alignment horizontal="center"/>
    </xf>
    <xf numFmtId="168" fontId="46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Alignment="1">
      <alignment horizontal="left"/>
    </xf>
    <xf numFmtId="168" fontId="46" fillId="33" borderId="0" xfId="1" applyNumberFormat="1" applyFont="1" applyFill="1" applyBorder="1" applyAlignment="1" applyProtection="1">
      <alignment horizontal="center" vertical="center"/>
      <protection locked="0"/>
    </xf>
    <xf numFmtId="164" fontId="46" fillId="33" borderId="0" xfId="1" applyNumberFormat="1" applyFont="1" applyFill="1" applyBorder="1" applyAlignment="1" applyProtection="1">
      <alignment horizontal="center" vertical="center"/>
      <protection locked="0"/>
    </xf>
    <xf numFmtId="164" fontId="46" fillId="33" borderId="0" xfId="1" applyNumberFormat="1" applyFont="1" applyFill="1" applyBorder="1" applyAlignment="1" applyProtection="1">
      <alignment horizontal="left" vertical="center"/>
      <protection locked="0"/>
    </xf>
    <xf numFmtId="164" fontId="43" fillId="33" borderId="0" xfId="0" applyNumberFormat="1" applyFont="1" applyFill="1" applyBorder="1" applyAlignment="1">
      <alignment horizontal="center" vertical="center" wrapText="1"/>
    </xf>
    <xf numFmtId="2" fontId="47" fillId="33" borderId="0" xfId="1" applyNumberFormat="1" applyFont="1" applyFill="1" applyBorder="1" applyAlignment="1" applyProtection="1">
      <alignment horizontal="center" vertical="center"/>
      <protection locked="0"/>
    </xf>
    <xf numFmtId="2" fontId="45" fillId="33" borderId="0" xfId="0" applyNumberFormat="1" applyFont="1" applyFill="1" applyAlignment="1">
      <alignment horizontal="center"/>
    </xf>
    <xf numFmtId="166" fontId="45" fillId="33" borderId="0" xfId="1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2" fontId="19" fillId="33" borderId="0" xfId="1" applyNumberFormat="1" applyFont="1" applyFill="1" applyBorder="1" applyAlignment="1" applyProtection="1">
      <alignment horizontal="left" vertical="center"/>
      <protection locked="0"/>
    </xf>
    <xf numFmtId="2" fontId="47" fillId="33" borderId="0" xfId="0" applyNumberFormat="1" applyFont="1" applyFill="1" applyAlignment="1">
      <alignment horizontal="center"/>
    </xf>
    <xf numFmtId="2" fontId="45" fillId="33" borderId="0" xfId="0" applyNumberFormat="1" applyFont="1" applyFill="1" applyBorder="1" applyAlignment="1">
      <alignment horizontal="center" vertical="center" wrapText="1"/>
    </xf>
    <xf numFmtId="164" fontId="47" fillId="33" borderId="0" xfId="0" applyNumberFormat="1" applyFont="1" applyFill="1" applyAlignment="1">
      <alignment horizontal="center"/>
    </xf>
    <xf numFmtId="164" fontId="45" fillId="33" borderId="0" xfId="0" applyNumberFormat="1" applyFont="1" applyFill="1" applyBorder="1" applyAlignment="1">
      <alignment horizontal="center" vertical="center" wrapText="1"/>
    </xf>
    <xf numFmtId="2" fontId="45" fillId="33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164" fontId="43" fillId="33" borderId="0" xfId="1" applyNumberFormat="1" applyFont="1" applyFill="1" applyBorder="1" applyAlignment="1" applyProtection="1">
      <alignment horizontal="center" vertical="center"/>
      <protection locked="0"/>
    </xf>
    <xf numFmtId="164" fontId="43" fillId="33" borderId="0" xfId="0" applyNumberFormat="1" applyFont="1" applyFill="1" applyAlignment="1">
      <alignment horizontal="center"/>
    </xf>
    <xf numFmtId="164" fontId="43" fillId="33" borderId="0" xfId="0" applyNumberFormat="1" applyFont="1" applyFill="1" applyAlignment="1">
      <alignment horizontal="center" vertical="center" wrapText="1"/>
    </xf>
    <xf numFmtId="164" fontId="45" fillId="33" borderId="0" xfId="0" applyNumberFormat="1" applyFont="1" applyFill="1" applyBorder="1" applyAlignment="1">
      <alignment horizontal="left" vertical="center" wrapText="1"/>
    </xf>
    <xf numFmtId="164" fontId="43" fillId="33" borderId="0" xfId="0" applyNumberFormat="1" applyFont="1" applyFill="1" applyAlignment="1">
      <alignment horizontal="left" vertical="center" wrapText="1"/>
    </xf>
    <xf numFmtId="164" fontId="43" fillId="33" borderId="0" xfId="0" applyNumberFormat="1" applyFont="1" applyFill="1" applyBorder="1" applyAlignment="1">
      <alignment horizontal="left" vertical="center" wrapText="1"/>
    </xf>
    <xf numFmtId="2" fontId="47" fillId="33" borderId="0" xfId="1" applyNumberFormat="1" applyFont="1" applyFill="1" applyBorder="1" applyAlignment="1" applyProtection="1">
      <alignment vertical="center"/>
      <protection locked="0"/>
    </xf>
    <xf numFmtId="164" fontId="47" fillId="33" borderId="0" xfId="0" applyNumberFormat="1" applyFont="1" applyFill="1" applyAlignment="1"/>
    <xf numFmtId="164" fontId="45" fillId="33" borderId="0" xfId="0" applyNumberFormat="1" applyFont="1" applyFill="1" applyBorder="1" applyAlignment="1">
      <alignment vertical="center" wrapText="1"/>
    </xf>
    <xf numFmtId="164" fontId="45" fillId="33" borderId="0" xfId="0" applyNumberFormat="1" applyFont="1" applyFill="1" applyAlignment="1"/>
    <xf numFmtId="164" fontId="20" fillId="33" borderId="0" xfId="0" applyNumberFormat="1" applyFont="1" applyFill="1" applyAlignment="1"/>
    <xf numFmtId="2" fontId="19" fillId="33" borderId="0" xfId="1" applyNumberFormat="1" applyFont="1" applyFill="1" applyBorder="1" applyAlignment="1" applyProtection="1">
      <alignment vertical="center"/>
      <protection locked="0"/>
    </xf>
    <xf numFmtId="164" fontId="43" fillId="33" borderId="0" xfId="1" applyNumberFormat="1" applyFont="1" applyFill="1" applyBorder="1" applyAlignment="1" applyProtection="1">
      <alignment vertical="center"/>
      <protection locked="0"/>
    </xf>
    <xf numFmtId="164" fontId="43" fillId="33" borderId="0" xfId="0" applyNumberFormat="1" applyFont="1" applyFill="1" applyAlignment="1"/>
    <xf numFmtId="164" fontId="43" fillId="33" borderId="0" xfId="0" applyNumberFormat="1" applyFont="1" applyFill="1" applyAlignment="1">
      <alignment vertical="center" wrapText="1"/>
    </xf>
    <xf numFmtId="164" fontId="43" fillId="33" borderId="0" xfId="0" applyNumberFormat="1" applyFont="1" applyFill="1" applyBorder="1" applyAlignment="1">
      <alignment vertical="center" wrapText="1"/>
    </xf>
    <xf numFmtId="0" fontId="48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48" fillId="0" borderId="0" xfId="0" applyFont="1" applyAlignment="1" applyProtection="1">
      <alignment horizontal="center"/>
      <protection hidden="1"/>
    </xf>
    <xf numFmtId="0" fontId="50" fillId="0" borderId="0" xfId="0" applyFont="1"/>
    <xf numFmtId="0" fontId="50" fillId="0" borderId="0" xfId="0" applyFont="1" applyProtection="1">
      <protection hidden="1"/>
    </xf>
    <xf numFmtId="1" fontId="48" fillId="0" borderId="0" xfId="1" applyNumberFormat="1" applyFont="1" applyBorder="1" applyProtection="1">
      <protection hidden="1"/>
    </xf>
    <xf numFmtId="164" fontId="50" fillId="0" borderId="19" xfId="0" applyNumberFormat="1" applyFont="1" applyBorder="1" applyAlignment="1" applyProtection="1">
      <alignment horizontal="center"/>
      <protection hidden="1"/>
    </xf>
    <xf numFmtId="0" fontId="51" fillId="0" borderId="0" xfId="0" applyFont="1" applyAlignment="1">
      <alignment horizontal="center"/>
    </xf>
    <xf numFmtId="164" fontId="50" fillId="0" borderId="20" xfId="0" applyNumberFormat="1" applyFont="1" applyBorder="1" applyAlignment="1" applyProtection="1">
      <alignment horizontal="center"/>
      <protection hidden="1"/>
    </xf>
    <xf numFmtId="2" fontId="50" fillId="0" borderId="20" xfId="0" applyNumberFormat="1" applyFont="1" applyBorder="1" applyAlignment="1" applyProtection="1">
      <alignment horizontal="center"/>
      <protection hidden="1"/>
    </xf>
    <xf numFmtId="164" fontId="48" fillId="0" borderId="0" xfId="0" applyNumberFormat="1" applyFont="1" applyAlignment="1" applyProtection="1">
      <alignment horizontal="center" vertical="center"/>
      <protection hidden="1"/>
    </xf>
    <xf numFmtId="169" fontId="52" fillId="0" borderId="0" xfId="0" applyNumberFormat="1" applyFont="1" applyAlignment="1" applyProtection="1">
      <alignment horizontal="center" vertical="center"/>
      <protection hidden="1"/>
    </xf>
    <xf numFmtId="164" fontId="50" fillId="0" borderId="21" xfId="0" applyNumberFormat="1" applyFont="1" applyBorder="1" applyAlignment="1" applyProtection="1">
      <alignment horizontal="center"/>
      <protection hidden="1"/>
    </xf>
    <xf numFmtId="0" fontId="51" fillId="0" borderId="0" xfId="0" applyFont="1" applyAlignment="1" applyProtection="1">
      <alignment horizont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1" fontId="50" fillId="0" borderId="20" xfId="0" applyNumberFormat="1" applyFont="1" applyBorder="1" applyAlignment="1">
      <alignment horizontal="center" vertical="center"/>
    </xf>
    <xf numFmtId="1" fontId="50" fillId="0" borderId="20" xfId="0" applyNumberFormat="1" applyFont="1" applyBorder="1" applyAlignment="1">
      <alignment horizontal="center"/>
    </xf>
    <xf numFmtId="0" fontId="54" fillId="0" borderId="0" xfId="0" applyFont="1"/>
    <xf numFmtId="0" fontId="0" fillId="0" borderId="20" xfId="0" applyBorder="1" applyAlignment="1">
      <alignment horizontal="center"/>
    </xf>
    <xf numFmtId="169" fontId="55" fillId="0" borderId="20" xfId="0" applyNumberFormat="1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1" fontId="55" fillId="0" borderId="20" xfId="0" applyNumberFormat="1" applyFont="1" applyBorder="1" applyAlignment="1">
      <alignment horizontal="center"/>
    </xf>
    <xf numFmtId="1" fontId="56" fillId="33" borderId="0" xfId="0" applyNumberFormat="1" applyFont="1" applyFill="1" applyAlignment="1">
      <alignment horizontal="center" vertical="center" wrapText="1"/>
    </xf>
    <xf numFmtId="164" fontId="43" fillId="33" borderId="0" xfId="0" applyNumberFormat="1" applyFont="1" applyFill="1" applyBorder="1" applyAlignment="1"/>
    <xf numFmtId="0" fontId="43" fillId="33" borderId="0" xfId="0" applyFont="1" applyFill="1"/>
    <xf numFmtId="0" fontId="43" fillId="33" borderId="0" xfId="0" applyFont="1" applyFill="1" applyAlignment="1">
      <alignment horizontal="left"/>
    </xf>
    <xf numFmtId="2" fontId="58" fillId="33" borderId="0" xfId="1" applyNumberFormat="1" applyFont="1" applyFill="1" applyBorder="1" applyAlignment="1" applyProtection="1">
      <alignment horizontal="center" vertical="center"/>
      <protection locked="0"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 horizontal="center"/>
    </xf>
    <xf numFmtId="166" fontId="58" fillId="33" borderId="0" xfId="1" applyNumberFormat="1" applyFont="1" applyFill="1" applyBorder="1" applyAlignment="1" applyProtection="1">
      <alignment horizontal="center" vertical="center"/>
      <protection locked="0"/>
    </xf>
    <xf numFmtId="2" fontId="58" fillId="33" borderId="0" xfId="1" applyNumberFormat="1" applyFont="1" applyFill="1" applyBorder="1" applyAlignment="1" applyProtection="1">
      <alignment vertical="center"/>
      <protection locked="0"/>
    </xf>
    <xf numFmtId="166" fontId="43" fillId="33" borderId="0" xfId="0" applyNumberFormat="1" applyFont="1" applyFill="1"/>
    <xf numFmtId="166" fontId="43" fillId="33" borderId="0" xfId="0" applyNumberFormat="1" applyFont="1" applyFill="1" applyAlignment="1"/>
    <xf numFmtId="1" fontId="43" fillId="33" borderId="0" xfId="0" applyNumberFormat="1" applyFont="1" applyFill="1" applyAlignment="1">
      <alignment vertical="center" wrapText="1"/>
    </xf>
    <xf numFmtId="2" fontId="21" fillId="33" borderId="0" xfId="1" applyNumberFormat="1" applyFont="1" applyFill="1" applyBorder="1" applyAlignment="1" applyProtection="1">
      <alignment horizontal="left" vertical="center"/>
      <protection locked="0"/>
    </xf>
    <xf numFmtId="166" fontId="47" fillId="33" borderId="0" xfId="1" applyNumberFormat="1" applyFont="1" applyFill="1" applyBorder="1" applyAlignment="1" applyProtection="1">
      <alignment horizontal="center" vertical="center"/>
      <protection locked="0"/>
    </xf>
    <xf numFmtId="2" fontId="23" fillId="33" borderId="0" xfId="1" applyNumberFormat="1" applyFont="1" applyFill="1" applyBorder="1" applyAlignment="1" applyProtection="1">
      <alignment horizontal="center" vertical="center"/>
      <protection locked="0"/>
    </xf>
    <xf numFmtId="2" fontId="47" fillId="33" borderId="0" xfId="0" applyNumberFormat="1" applyFont="1" applyFill="1" applyBorder="1" applyAlignment="1">
      <alignment horizontal="center" vertical="center" wrapText="1"/>
    </xf>
    <xf numFmtId="2" fontId="23" fillId="33" borderId="0" xfId="1" applyNumberFormat="1" applyFont="1" applyFill="1" applyBorder="1" applyAlignment="1" applyProtection="1">
      <alignment horizontal="left" vertical="center"/>
      <protection locked="0"/>
    </xf>
    <xf numFmtId="2" fontId="43" fillId="33" borderId="0" xfId="1" applyNumberFormat="1" applyFont="1" applyFill="1" applyBorder="1" applyAlignment="1" applyProtection="1">
      <alignment horizontal="center" vertical="center"/>
      <protection locked="0"/>
    </xf>
    <xf numFmtId="166" fontId="43" fillId="33" borderId="0" xfId="1" applyNumberFormat="1" applyFont="1" applyFill="1" applyBorder="1" applyAlignment="1" applyProtection="1">
      <alignment horizontal="center" vertical="center"/>
      <protection locked="0"/>
    </xf>
    <xf numFmtId="2" fontId="43" fillId="33" borderId="0" xfId="1" applyNumberFormat="1" applyFont="1" applyFill="1" applyBorder="1" applyAlignment="1" applyProtection="1">
      <alignment vertical="center"/>
      <protection locked="0"/>
    </xf>
    <xf numFmtId="2" fontId="19" fillId="33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1" fontId="54" fillId="0" borderId="20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 vertical="center"/>
    </xf>
    <xf numFmtId="164" fontId="59" fillId="33" borderId="0" xfId="1" applyNumberFormat="1" applyFont="1" applyFill="1" applyBorder="1" applyAlignment="1" applyProtection="1">
      <alignment horizontal="center" vertical="center"/>
      <protection locked="0"/>
    </xf>
    <xf numFmtId="164" fontId="59" fillId="33" borderId="0" xfId="0" applyNumberFormat="1" applyFont="1" applyFill="1" applyAlignment="1">
      <alignment horizontal="center"/>
    </xf>
    <xf numFmtId="2" fontId="19" fillId="33" borderId="0" xfId="1" applyNumberFormat="1" applyFont="1" applyFill="1" applyBorder="1" applyAlignment="1" applyProtection="1">
      <alignment horizontal="left" vertical="center"/>
      <protection locked="0"/>
    </xf>
    <xf numFmtId="164" fontId="57" fillId="33" borderId="0" xfId="0" applyNumberFormat="1" applyFont="1" applyFill="1" applyBorder="1" applyAlignment="1">
      <alignment horizontal="center"/>
    </xf>
    <xf numFmtId="164" fontId="43" fillId="33" borderId="0" xfId="0" applyNumberFormat="1" applyFont="1" applyFill="1" applyBorder="1" applyAlignment="1">
      <alignment horizontal="center"/>
    </xf>
    <xf numFmtId="1" fontId="45" fillId="33" borderId="22" xfId="0" applyNumberFormat="1" applyFont="1" applyFill="1" applyBorder="1" applyAlignment="1" applyProtection="1">
      <alignment horizontal="center" vertical="center" wrapText="1"/>
      <protection locked="0"/>
    </xf>
    <xf numFmtId="168" fontId="45" fillId="33" borderId="23" xfId="0" applyNumberFormat="1" applyFont="1" applyFill="1" applyBorder="1" applyAlignment="1" applyProtection="1">
      <alignment horizontal="center" vertical="center" wrapText="1"/>
      <protection locked="0"/>
    </xf>
  </cellXfs>
  <cellStyles count="202"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 4 2" xfId="172" xr:uid="{00000000-0005-0000-0000-000003000000}"/>
    <cellStyle name="20% - Accent1 4 3" xfId="187" xr:uid="{00000000-0005-0000-0000-000003000000}"/>
    <cellStyle name="20% - Accent1 5" xfId="2" xr:uid="{00000000-0005-0000-0000-000030000000}"/>
    <cellStyle name="20% - Accent2 2" xfId="7" xr:uid="{00000000-0005-0000-0000-000005000000}"/>
    <cellStyle name="20% - Accent2 3" xfId="8" xr:uid="{00000000-0005-0000-0000-000006000000}"/>
    <cellStyle name="20% - Accent2 4" xfId="9" xr:uid="{00000000-0005-0000-0000-000007000000}"/>
    <cellStyle name="20% - Accent2 4 2" xfId="173" xr:uid="{00000000-0005-0000-0000-000007000000}"/>
    <cellStyle name="20% - Accent2 4 3" xfId="188" xr:uid="{00000000-0005-0000-0000-000007000000}"/>
    <cellStyle name="20% - Accent2 5" xfId="6" xr:uid="{00000000-0005-0000-0000-000035000000}"/>
    <cellStyle name="20% - Accent3 2" xfId="11" xr:uid="{00000000-0005-0000-0000-000009000000}"/>
    <cellStyle name="20% - Accent3 3" xfId="12" xr:uid="{00000000-0005-0000-0000-00000A000000}"/>
    <cellStyle name="20% - Accent3 4" xfId="13" xr:uid="{00000000-0005-0000-0000-00000B000000}"/>
    <cellStyle name="20% - Accent3 4 2" xfId="174" xr:uid="{00000000-0005-0000-0000-00000B000000}"/>
    <cellStyle name="20% - Accent3 4 3" xfId="189" xr:uid="{00000000-0005-0000-0000-00000B000000}"/>
    <cellStyle name="20% - Accent3 5" xfId="10" xr:uid="{00000000-0005-0000-0000-00003A000000}"/>
    <cellStyle name="20% - Accent4 2" xfId="15" xr:uid="{00000000-0005-0000-0000-00000D000000}"/>
    <cellStyle name="20% - Accent4 3" xfId="16" xr:uid="{00000000-0005-0000-0000-00000E000000}"/>
    <cellStyle name="20% - Accent4 4" xfId="17" xr:uid="{00000000-0005-0000-0000-00000F000000}"/>
    <cellStyle name="20% - Accent4 4 2" xfId="175" xr:uid="{00000000-0005-0000-0000-00000F000000}"/>
    <cellStyle name="20% - Accent4 4 3" xfId="190" xr:uid="{00000000-0005-0000-0000-00000F000000}"/>
    <cellStyle name="20% - Accent4 5" xfId="14" xr:uid="{00000000-0005-0000-0000-00003F000000}"/>
    <cellStyle name="20% - Accent5 2" xfId="19" xr:uid="{00000000-0005-0000-0000-000011000000}"/>
    <cellStyle name="20% - Accent5 3" xfId="20" xr:uid="{00000000-0005-0000-0000-000012000000}"/>
    <cellStyle name="20% - Accent5 4" xfId="21" xr:uid="{00000000-0005-0000-0000-000013000000}"/>
    <cellStyle name="20% - Accent5 4 2" xfId="176" xr:uid="{00000000-0005-0000-0000-000013000000}"/>
    <cellStyle name="20% - Accent5 4 3" xfId="191" xr:uid="{00000000-0005-0000-0000-000013000000}"/>
    <cellStyle name="20% - Accent5 5" xfId="18" xr:uid="{00000000-0005-0000-0000-000044000000}"/>
    <cellStyle name="20% - Accent6 2" xfId="23" xr:uid="{00000000-0005-0000-0000-000015000000}"/>
    <cellStyle name="20% - Accent6 3" xfId="24" xr:uid="{00000000-0005-0000-0000-000016000000}"/>
    <cellStyle name="20% - Accent6 4" xfId="25" xr:uid="{00000000-0005-0000-0000-000017000000}"/>
    <cellStyle name="20% - Accent6 4 2" xfId="177" xr:uid="{00000000-0005-0000-0000-000017000000}"/>
    <cellStyle name="20% - Accent6 4 3" xfId="192" xr:uid="{00000000-0005-0000-0000-000017000000}"/>
    <cellStyle name="20% - Accent6 5" xfId="22" xr:uid="{00000000-0005-0000-0000-000049000000}"/>
    <cellStyle name="40% - Accent1 2" xfId="27" xr:uid="{00000000-0005-0000-0000-000019000000}"/>
    <cellStyle name="40% - Accent1 3" xfId="28" xr:uid="{00000000-0005-0000-0000-00001A000000}"/>
    <cellStyle name="40% - Accent1 4" xfId="29" xr:uid="{00000000-0005-0000-0000-00001B000000}"/>
    <cellStyle name="40% - Accent1 4 2" xfId="178" xr:uid="{00000000-0005-0000-0000-00001B000000}"/>
    <cellStyle name="40% - Accent1 4 3" xfId="193" xr:uid="{00000000-0005-0000-0000-00001B000000}"/>
    <cellStyle name="40% - Accent1 5" xfId="26" xr:uid="{00000000-0005-0000-0000-00004E000000}"/>
    <cellStyle name="40% - Accent2 2" xfId="31" xr:uid="{00000000-0005-0000-0000-00001D000000}"/>
    <cellStyle name="40% - Accent2 3" xfId="32" xr:uid="{00000000-0005-0000-0000-00001E000000}"/>
    <cellStyle name="40% - Accent2 4" xfId="33" xr:uid="{00000000-0005-0000-0000-00001F000000}"/>
    <cellStyle name="40% - Accent2 4 2" xfId="179" xr:uid="{00000000-0005-0000-0000-00001F000000}"/>
    <cellStyle name="40% - Accent2 4 3" xfId="194" xr:uid="{00000000-0005-0000-0000-00001F000000}"/>
    <cellStyle name="40% - Accent2 5" xfId="30" xr:uid="{00000000-0005-0000-0000-000053000000}"/>
    <cellStyle name="40% - Accent3 2" xfId="35" xr:uid="{00000000-0005-0000-0000-000021000000}"/>
    <cellStyle name="40% - Accent3 3" xfId="36" xr:uid="{00000000-0005-0000-0000-000022000000}"/>
    <cellStyle name="40% - Accent3 4" xfId="37" xr:uid="{00000000-0005-0000-0000-000023000000}"/>
    <cellStyle name="40% - Accent3 4 2" xfId="180" xr:uid="{00000000-0005-0000-0000-000023000000}"/>
    <cellStyle name="40% - Accent3 4 3" xfId="195" xr:uid="{00000000-0005-0000-0000-000023000000}"/>
    <cellStyle name="40% - Accent3 5" xfId="34" xr:uid="{00000000-0005-0000-0000-000058000000}"/>
    <cellStyle name="40% - Accent4 2" xfId="39" xr:uid="{00000000-0005-0000-0000-000025000000}"/>
    <cellStyle name="40% - Accent4 3" xfId="40" xr:uid="{00000000-0005-0000-0000-000026000000}"/>
    <cellStyle name="40% - Accent4 4" xfId="41" xr:uid="{00000000-0005-0000-0000-000027000000}"/>
    <cellStyle name="40% - Accent4 4 2" xfId="181" xr:uid="{00000000-0005-0000-0000-000027000000}"/>
    <cellStyle name="40% - Accent4 4 3" xfId="196" xr:uid="{00000000-0005-0000-0000-000027000000}"/>
    <cellStyle name="40% - Accent4 5" xfId="38" xr:uid="{00000000-0005-0000-0000-00005D000000}"/>
    <cellStyle name="40% - Accent5 2" xfId="43" xr:uid="{00000000-0005-0000-0000-000029000000}"/>
    <cellStyle name="40% - Accent5 3" xfId="44" xr:uid="{00000000-0005-0000-0000-00002A000000}"/>
    <cellStyle name="40% - Accent5 4" xfId="45" xr:uid="{00000000-0005-0000-0000-00002B000000}"/>
    <cellStyle name="40% - Accent5 4 2" xfId="182" xr:uid="{00000000-0005-0000-0000-00002B000000}"/>
    <cellStyle name="40% - Accent5 4 3" xfId="197" xr:uid="{00000000-0005-0000-0000-00002B000000}"/>
    <cellStyle name="40% - Accent5 5" xfId="42" xr:uid="{00000000-0005-0000-0000-000062000000}"/>
    <cellStyle name="40% - Accent6 2" xfId="47" xr:uid="{00000000-0005-0000-0000-00002D000000}"/>
    <cellStyle name="40% - Accent6 3" xfId="48" xr:uid="{00000000-0005-0000-0000-00002E000000}"/>
    <cellStyle name="40% - Accent6 4" xfId="49" xr:uid="{00000000-0005-0000-0000-00002F000000}"/>
    <cellStyle name="40% - Accent6 4 2" xfId="183" xr:uid="{00000000-0005-0000-0000-00002F000000}"/>
    <cellStyle name="40% - Accent6 4 3" xfId="198" xr:uid="{00000000-0005-0000-0000-00002F000000}"/>
    <cellStyle name="40% - Accent6 5" xfId="46" xr:uid="{00000000-0005-0000-0000-000067000000}"/>
    <cellStyle name="60% - Accent1 2" xfId="51" xr:uid="{00000000-0005-0000-0000-000031000000}"/>
    <cellStyle name="60% - Accent1 3" xfId="52" xr:uid="{00000000-0005-0000-0000-000032000000}"/>
    <cellStyle name="60% - Accent1 4" xfId="53" xr:uid="{00000000-0005-0000-0000-000033000000}"/>
    <cellStyle name="60% - Accent1 5" xfId="50" xr:uid="{00000000-0005-0000-0000-00006C000000}"/>
    <cellStyle name="60% - Accent2 2" xfId="55" xr:uid="{00000000-0005-0000-0000-000035000000}"/>
    <cellStyle name="60% - Accent2 3" xfId="56" xr:uid="{00000000-0005-0000-0000-000036000000}"/>
    <cellStyle name="60% - Accent2 4" xfId="57" xr:uid="{00000000-0005-0000-0000-000037000000}"/>
    <cellStyle name="60% - Accent2 5" xfId="54" xr:uid="{00000000-0005-0000-0000-000070000000}"/>
    <cellStyle name="60% - Accent3 2" xfId="59" xr:uid="{00000000-0005-0000-0000-000039000000}"/>
    <cellStyle name="60% - Accent3 3" xfId="60" xr:uid="{00000000-0005-0000-0000-00003A000000}"/>
    <cellStyle name="60% - Accent3 4" xfId="61" xr:uid="{00000000-0005-0000-0000-00003B000000}"/>
    <cellStyle name="60% - Accent3 5" xfId="58" xr:uid="{00000000-0005-0000-0000-000074000000}"/>
    <cellStyle name="60% - Accent4 2" xfId="63" xr:uid="{00000000-0005-0000-0000-00003D000000}"/>
    <cellStyle name="60% - Accent4 3" xfId="64" xr:uid="{00000000-0005-0000-0000-00003E000000}"/>
    <cellStyle name="60% - Accent4 4" xfId="65" xr:uid="{00000000-0005-0000-0000-00003F000000}"/>
    <cellStyle name="60% - Accent4 5" xfId="62" xr:uid="{00000000-0005-0000-0000-000078000000}"/>
    <cellStyle name="60% - Accent5 2" xfId="67" xr:uid="{00000000-0005-0000-0000-000041000000}"/>
    <cellStyle name="60% - Accent5 3" xfId="68" xr:uid="{00000000-0005-0000-0000-000042000000}"/>
    <cellStyle name="60% - Accent5 4" xfId="69" xr:uid="{00000000-0005-0000-0000-000043000000}"/>
    <cellStyle name="60% - Accent5 5" xfId="66" xr:uid="{00000000-0005-0000-0000-00007C000000}"/>
    <cellStyle name="60% - Accent6 2" xfId="71" xr:uid="{00000000-0005-0000-0000-000045000000}"/>
    <cellStyle name="60% - Accent6 3" xfId="72" xr:uid="{00000000-0005-0000-0000-000046000000}"/>
    <cellStyle name="60% - Accent6 4" xfId="73" xr:uid="{00000000-0005-0000-0000-000047000000}"/>
    <cellStyle name="60% - Accent6 5" xfId="70" xr:uid="{00000000-0005-0000-0000-000080000000}"/>
    <cellStyle name="Accent1 2" xfId="75" xr:uid="{00000000-0005-0000-0000-000049000000}"/>
    <cellStyle name="Accent1 3" xfId="76" xr:uid="{00000000-0005-0000-0000-00004A000000}"/>
    <cellStyle name="Accent1 4" xfId="77" xr:uid="{00000000-0005-0000-0000-00004B000000}"/>
    <cellStyle name="Accent1 5" xfId="74" xr:uid="{00000000-0005-0000-0000-000084000000}"/>
    <cellStyle name="Accent2 2" xfId="79" xr:uid="{00000000-0005-0000-0000-00004D000000}"/>
    <cellStyle name="Accent2 3" xfId="80" xr:uid="{00000000-0005-0000-0000-00004E000000}"/>
    <cellStyle name="Accent2 4" xfId="81" xr:uid="{00000000-0005-0000-0000-00004F000000}"/>
    <cellStyle name="Accent2 5" xfId="78" xr:uid="{00000000-0005-0000-0000-000088000000}"/>
    <cellStyle name="Accent3 2" xfId="83" xr:uid="{00000000-0005-0000-0000-000051000000}"/>
    <cellStyle name="Accent3 3" xfId="84" xr:uid="{00000000-0005-0000-0000-000052000000}"/>
    <cellStyle name="Accent3 4" xfId="85" xr:uid="{00000000-0005-0000-0000-000053000000}"/>
    <cellStyle name="Accent3 5" xfId="82" xr:uid="{00000000-0005-0000-0000-00008C000000}"/>
    <cellStyle name="Accent4 2" xfId="87" xr:uid="{00000000-0005-0000-0000-000055000000}"/>
    <cellStyle name="Accent4 3" xfId="88" xr:uid="{00000000-0005-0000-0000-000056000000}"/>
    <cellStyle name="Accent4 4" xfId="89" xr:uid="{00000000-0005-0000-0000-000057000000}"/>
    <cellStyle name="Accent4 5" xfId="86" xr:uid="{00000000-0005-0000-0000-000090000000}"/>
    <cellStyle name="Accent5 2" xfId="91" xr:uid="{00000000-0005-0000-0000-000059000000}"/>
    <cellStyle name="Accent5 3" xfId="92" xr:uid="{00000000-0005-0000-0000-00005A000000}"/>
    <cellStyle name="Accent5 4" xfId="93" xr:uid="{00000000-0005-0000-0000-00005B000000}"/>
    <cellStyle name="Accent5 5" xfId="90" xr:uid="{00000000-0005-0000-0000-000094000000}"/>
    <cellStyle name="Accent6 2" xfId="95" xr:uid="{00000000-0005-0000-0000-00005D000000}"/>
    <cellStyle name="Accent6 3" xfId="96" xr:uid="{00000000-0005-0000-0000-00005E000000}"/>
    <cellStyle name="Accent6 4" xfId="97" xr:uid="{00000000-0005-0000-0000-00005F000000}"/>
    <cellStyle name="Accent6 5" xfId="94" xr:uid="{00000000-0005-0000-0000-000098000000}"/>
    <cellStyle name="Bad 2" xfId="99" xr:uid="{00000000-0005-0000-0000-000061000000}"/>
    <cellStyle name="Bad 3" xfId="100" xr:uid="{00000000-0005-0000-0000-000062000000}"/>
    <cellStyle name="Bad 4" xfId="101" xr:uid="{00000000-0005-0000-0000-000063000000}"/>
    <cellStyle name="Bad 5" xfId="98" xr:uid="{00000000-0005-0000-0000-00009C000000}"/>
    <cellStyle name="Calculation 2" xfId="103" xr:uid="{00000000-0005-0000-0000-000065000000}"/>
    <cellStyle name="Calculation 3" xfId="104" xr:uid="{00000000-0005-0000-0000-000066000000}"/>
    <cellStyle name="Calculation 4" xfId="105" xr:uid="{00000000-0005-0000-0000-000067000000}"/>
    <cellStyle name="Calculation 5" xfId="102" xr:uid="{00000000-0005-0000-0000-0000A0000000}"/>
    <cellStyle name="Check Cell 2" xfId="107" xr:uid="{00000000-0005-0000-0000-000069000000}"/>
    <cellStyle name="Check Cell 3" xfId="108" xr:uid="{00000000-0005-0000-0000-00006A000000}"/>
    <cellStyle name="Check Cell 4" xfId="109" xr:uid="{00000000-0005-0000-0000-00006B000000}"/>
    <cellStyle name="Check Cell 5" xfId="106" xr:uid="{00000000-0005-0000-0000-0000A4000000}"/>
    <cellStyle name="Explanatory Text 2" xfId="111" xr:uid="{00000000-0005-0000-0000-00006D000000}"/>
    <cellStyle name="Explanatory Text 3" xfId="112" xr:uid="{00000000-0005-0000-0000-00006E000000}"/>
    <cellStyle name="Explanatory Text 4" xfId="113" xr:uid="{00000000-0005-0000-0000-00006F000000}"/>
    <cellStyle name="Explanatory Text 5" xfId="110" xr:uid="{00000000-0005-0000-0000-0000A8000000}"/>
    <cellStyle name="Good 2" xfId="115" xr:uid="{00000000-0005-0000-0000-000071000000}"/>
    <cellStyle name="Good 3" xfId="116" xr:uid="{00000000-0005-0000-0000-000072000000}"/>
    <cellStyle name="Good 4" xfId="117" xr:uid="{00000000-0005-0000-0000-000073000000}"/>
    <cellStyle name="Good 5" xfId="114" xr:uid="{00000000-0005-0000-0000-0000AC000000}"/>
    <cellStyle name="Heading 1 2" xfId="119" xr:uid="{00000000-0005-0000-0000-000075000000}"/>
    <cellStyle name="Heading 1 3" xfId="120" xr:uid="{00000000-0005-0000-0000-000076000000}"/>
    <cellStyle name="Heading 1 4" xfId="121" xr:uid="{00000000-0005-0000-0000-000077000000}"/>
    <cellStyle name="Heading 1 5" xfId="118" xr:uid="{00000000-0005-0000-0000-0000B0000000}"/>
    <cellStyle name="Heading 2 2" xfId="123" xr:uid="{00000000-0005-0000-0000-000079000000}"/>
    <cellStyle name="Heading 2 3" xfId="124" xr:uid="{00000000-0005-0000-0000-00007A000000}"/>
    <cellStyle name="Heading 2 4" xfId="125" xr:uid="{00000000-0005-0000-0000-00007B000000}"/>
    <cellStyle name="Heading 2 5" xfId="122" xr:uid="{00000000-0005-0000-0000-0000B4000000}"/>
    <cellStyle name="Heading 3 2" xfId="127" xr:uid="{00000000-0005-0000-0000-00007D000000}"/>
    <cellStyle name="Heading 3 3" xfId="128" xr:uid="{00000000-0005-0000-0000-00007E000000}"/>
    <cellStyle name="Heading 3 4" xfId="129" xr:uid="{00000000-0005-0000-0000-00007F000000}"/>
    <cellStyle name="Heading 3 5" xfId="126" xr:uid="{00000000-0005-0000-0000-0000B8000000}"/>
    <cellStyle name="Heading 4 2" xfId="131" xr:uid="{00000000-0005-0000-0000-000081000000}"/>
    <cellStyle name="Heading 4 3" xfId="132" xr:uid="{00000000-0005-0000-0000-000082000000}"/>
    <cellStyle name="Heading 4 4" xfId="133" xr:uid="{00000000-0005-0000-0000-000083000000}"/>
    <cellStyle name="Heading 4 5" xfId="130" xr:uid="{00000000-0005-0000-0000-0000BC000000}"/>
    <cellStyle name="Input 2" xfId="135" xr:uid="{00000000-0005-0000-0000-000085000000}"/>
    <cellStyle name="Input 3" xfId="136" xr:uid="{00000000-0005-0000-0000-000086000000}"/>
    <cellStyle name="Input 4" xfId="137" xr:uid="{00000000-0005-0000-0000-000087000000}"/>
    <cellStyle name="Input 5" xfId="134" xr:uid="{00000000-0005-0000-0000-0000C0000000}"/>
    <cellStyle name="Linked Cell 2" xfId="139" xr:uid="{00000000-0005-0000-0000-000089000000}"/>
    <cellStyle name="Linked Cell 3" xfId="140" xr:uid="{00000000-0005-0000-0000-00008A000000}"/>
    <cellStyle name="Linked Cell 4" xfId="141" xr:uid="{00000000-0005-0000-0000-00008B000000}"/>
    <cellStyle name="Linked Cell 5" xfId="138" xr:uid="{00000000-0005-0000-0000-0000C4000000}"/>
    <cellStyle name="Neutral 2" xfId="143" xr:uid="{00000000-0005-0000-0000-00008D000000}"/>
    <cellStyle name="Neutral 3" xfId="144" xr:uid="{00000000-0005-0000-0000-00008E000000}"/>
    <cellStyle name="Neutral 4" xfId="145" xr:uid="{00000000-0005-0000-0000-00008F000000}"/>
    <cellStyle name="Neutral 5" xfId="142" xr:uid="{00000000-0005-0000-0000-0000C8000000}"/>
    <cellStyle name="Normal" xfId="0" builtinId="0"/>
    <cellStyle name="Normal 2" xfId="146" xr:uid="{00000000-0005-0000-0000-000091000000}"/>
    <cellStyle name="Normal 2 2" xfId="147" xr:uid="{00000000-0005-0000-0000-000092000000}"/>
    <cellStyle name="Normal 3" xfId="148" xr:uid="{00000000-0005-0000-0000-000093000000}"/>
    <cellStyle name="Normal 3 2" xfId="184" xr:uid="{00000000-0005-0000-0000-000093000000}"/>
    <cellStyle name="Normal 3 3" xfId="199" xr:uid="{00000000-0005-0000-0000-000093000000}"/>
    <cellStyle name="Normal 4" xfId="149" xr:uid="{00000000-0005-0000-0000-000094000000}"/>
    <cellStyle name="Normal 4 2" xfId="150" xr:uid="{00000000-0005-0000-0000-000095000000}"/>
    <cellStyle name="Normal 5" xfId="151" xr:uid="{00000000-0005-0000-0000-000096000000}"/>
    <cellStyle name="Normal 6" xfId="186" xr:uid="{00000000-0005-0000-0000-000097000000}"/>
    <cellStyle name="Normal 6 2" xfId="201" xr:uid="{00000000-0005-0000-0000-000097000000}"/>
    <cellStyle name="Note 2" xfId="153" xr:uid="{00000000-0005-0000-0000-000098000000}"/>
    <cellStyle name="Note 3" xfId="154" xr:uid="{00000000-0005-0000-0000-000099000000}"/>
    <cellStyle name="Note 4" xfId="155" xr:uid="{00000000-0005-0000-0000-00009A000000}"/>
    <cellStyle name="Note 4 2" xfId="185" xr:uid="{00000000-0005-0000-0000-00009B000000}"/>
    <cellStyle name="Note 4 3" xfId="200" xr:uid="{00000000-0005-0000-0000-00009B000000}"/>
    <cellStyle name="Note 5" xfId="152" xr:uid="{00000000-0005-0000-0000-0000D4000000}"/>
    <cellStyle name="Output 2" xfId="157" xr:uid="{00000000-0005-0000-0000-00009C000000}"/>
    <cellStyle name="Output 3" xfId="158" xr:uid="{00000000-0005-0000-0000-00009D000000}"/>
    <cellStyle name="Output 4" xfId="159" xr:uid="{00000000-0005-0000-0000-00009E000000}"/>
    <cellStyle name="Output 5" xfId="156" xr:uid="{00000000-0005-0000-0000-0000D9000000}"/>
    <cellStyle name="Percent 2" xfId="1" xr:uid="{64513C09-4C07-48FB-9217-9DF0DB58E616}"/>
    <cellStyle name="Title 2" xfId="161" xr:uid="{00000000-0005-0000-0000-0000A1000000}"/>
    <cellStyle name="Title 3" xfId="162" xr:uid="{00000000-0005-0000-0000-0000A2000000}"/>
    <cellStyle name="Title 4" xfId="163" xr:uid="{00000000-0005-0000-0000-0000A3000000}"/>
    <cellStyle name="Title 5" xfId="160" xr:uid="{00000000-0005-0000-0000-0000DD000000}"/>
    <cellStyle name="Total 2" xfId="165" xr:uid="{00000000-0005-0000-0000-0000A5000000}"/>
    <cellStyle name="Total 3" xfId="166" xr:uid="{00000000-0005-0000-0000-0000A6000000}"/>
    <cellStyle name="Total 4" xfId="167" xr:uid="{00000000-0005-0000-0000-0000A7000000}"/>
    <cellStyle name="Total 5" xfId="164" xr:uid="{00000000-0005-0000-0000-0000E1000000}"/>
    <cellStyle name="Warning Text 2" xfId="169" xr:uid="{00000000-0005-0000-0000-0000A9000000}"/>
    <cellStyle name="Warning Text 3" xfId="170" xr:uid="{00000000-0005-0000-0000-0000AA000000}"/>
    <cellStyle name="Warning Text 4" xfId="171" xr:uid="{00000000-0005-0000-0000-0000AB000000}"/>
    <cellStyle name="Warning Text 5" xfId="168" xr:uid="{00000000-0005-0000-0000-0000E5000000}"/>
  </cellStyles>
  <dxfs count="29">
    <dxf>
      <font>
        <b/>
        <i val="0"/>
        <color theme="0" tint="-0.14993743705557422"/>
      </font>
      <fill>
        <patternFill>
          <bgColor rgb="FFFF0000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lor theme="0" tint="-0.14993743705557422"/>
      </font>
      <fill>
        <patternFill>
          <bgColor rgb="FFFF0000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199EE7D-DD74-480E-B24D-CC6EF2F0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2870EA-0BF9-46F4-BE14-250CD0A97A5C}"/>
            </a:ext>
          </a:extLst>
        </xdr:cNvPr>
        <xdr:cNvSpPr txBox="1"/>
      </xdr:nvSpPr>
      <xdr:spPr>
        <a:xfrm>
          <a:off x="1029652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318135</xdr:colOff>
      <xdr:row>3</xdr:row>
      <xdr:rowOff>102870</xdr:rowOff>
    </xdr:from>
    <xdr:to>
      <xdr:col>12</xdr:col>
      <xdr:colOff>22860</xdr:colOff>
      <xdr:row>10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0BA448-D748-44CE-8777-FFC6436EC5BC}"/>
            </a:ext>
          </a:extLst>
        </xdr:cNvPr>
        <xdr:cNvSpPr txBox="1"/>
      </xdr:nvSpPr>
      <xdr:spPr>
        <a:xfrm>
          <a:off x="6280785" y="674370"/>
          <a:ext cx="423862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ID2600 XDS</a:t>
          </a:r>
          <a:endParaRPr lang="en-US" sz="3200" b="1" i="1" baseline="30000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520065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3B33A3-0C35-42CE-98CD-1DFA4B1C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47145B-BA2A-40E1-AD2A-53A5DB19F83A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9</xdr:col>
      <xdr:colOff>466725</xdr:colOff>
      <xdr:row>3</xdr:row>
      <xdr:rowOff>104775</xdr:rowOff>
    </xdr:from>
    <xdr:to>
      <xdr:col>16</xdr:col>
      <xdr:colOff>171450</xdr:colOff>
      <xdr:row>10</xdr:row>
      <xdr:rowOff>135256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C28FBDA-7497-407E-9061-9C7B752FE086}"/>
            </a:ext>
          </a:extLst>
        </xdr:cNvPr>
        <xdr:cNvSpPr txBox="1"/>
      </xdr:nvSpPr>
      <xdr:spPr>
        <a:xfrm>
          <a:off x="6276975" y="676275"/>
          <a:ext cx="423862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ID2600 XDS</a:t>
          </a:r>
          <a:endParaRPr lang="en-US" sz="3200" b="1" i="1" baseline="30000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520065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B2B2697-5CAF-4F02-A469-02C1C880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8215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E94D4D-EE47-480D-8569-E13471F93F0E}"/>
            </a:ext>
          </a:extLst>
        </xdr:cNvPr>
        <xdr:cNvSpPr txBox="1"/>
      </xdr:nvSpPr>
      <xdr:spPr>
        <a:xfrm>
          <a:off x="7237095" y="659130"/>
          <a:ext cx="22955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9</xdr:col>
      <xdr:colOff>466725</xdr:colOff>
      <xdr:row>3</xdr:row>
      <xdr:rowOff>104775</xdr:rowOff>
    </xdr:from>
    <xdr:to>
      <xdr:col>16</xdr:col>
      <xdr:colOff>171450</xdr:colOff>
      <xdr:row>10</xdr:row>
      <xdr:rowOff>135256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AA2E42-F6A9-4BC0-A484-B572CD7AF965}"/>
            </a:ext>
          </a:extLst>
        </xdr:cNvPr>
        <xdr:cNvSpPr txBox="1"/>
      </xdr:nvSpPr>
      <xdr:spPr>
        <a:xfrm>
          <a:off x="6276975" y="676275"/>
          <a:ext cx="423862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ID2600 XDS</a:t>
          </a:r>
          <a:endParaRPr lang="en-US" sz="3200" b="1" i="1" baseline="30000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72390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D68F41A-BF96-483F-96C6-76090BBB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8215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58894A3-BD15-4CF4-A49F-8BCCC5ABC4D5}"/>
            </a:ext>
          </a:extLst>
        </xdr:cNvPr>
        <xdr:cNvSpPr txBox="1"/>
      </xdr:nvSpPr>
      <xdr:spPr>
        <a:xfrm>
          <a:off x="7237095" y="659130"/>
          <a:ext cx="22955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295275</xdr:colOff>
      <xdr:row>3</xdr:row>
      <xdr:rowOff>95250</xdr:rowOff>
    </xdr:from>
    <xdr:to>
      <xdr:col>15</xdr:col>
      <xdr:colOff>0</xdr:colOff>
      <xdr:row>10</xdr:row>
      <xdr:rowOff>125731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66A723-E80B-49B3-B67B-1C65EE463B3F}"/>
            </a:ext>
          </a:extLst>
        </xdr:cNvPr>
        <xdr:cNvSpPr txBox="1"/>
      </xdr:nvSpPr>
      <xdr:spPr>
        <a:xfrm>
          <a:off x="6276975" y="666750"/>
          <a:ext cx="4476750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ID2600 XDS</a:t>
          </a:r>
          <a:endParaRPr lang="en-US" sz="3200" b="1" i="1" baseline="30000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wad\Downloads\ID1700-Cobb-Subaru-Characterization-Tables-6-23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BB Subaru"/>
      <sheetName val="Change Log"/>
      <sheetName val="Background Math"/>
    </sheetNames>
    <sheetDataSet>
      <sheetData sheetId="0"/>
      <sheetData sheetId="1">
        <row r="14">
          <cell r="C14">
            <v>50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D77-4DCA-41AA-BA99-F7B291C92772}">
  <sheetPr codeName="Sheet1"/>
  <dimension ref="A1:DB158"/>
  <sheetViews>
    <sheetView tabSelected="1" workbookViewId="0"/>
  </sheetViews>
  <sheetFormatPr defaultColWidth="9.140625" defaultRowHeight="15" x14ac:dyDescent="0.3"/>
  <cols>
    <col min="1" max="1" width="19.28515625" style="1" bestFit="1" customWidth="1"/>
    <col min="2" max="2" width="41" style="1" bestFit="1" customWidth="1"/>
    <col min="3" max="16" width="9.7109375" style="1" customWidth="1"/>
    <col min="17" max="16384" width="9.140625" style="1"/>
  </cols>
  <sheetData>
    <row r="1" spans="1:41" x14ac:dyDescent="0.3">
      <c r="A1" s="1" t="s">
        <v>0</v>
      </c>
    </row>
    <row r="12" spans="1:41" x14ac:dyDescent="0.3">
      <c r="A12" s="36" t="s">
        <v>1</v>
      </c>
      <c r="B12" s="35" t="s">
        <v>60</v>
      </c>
      <c r="C12" s="2"/>
      <c r="D12" s="2"/>
      <c r="E12" s="3"/>
    </row>
    <row r="13" spans="1:41" x14ac:dyDescent="0.3">
      <c r="A13" s="36" t="s">
        <v>2</v>
      </c>
      <c r="B13" s="35" t="s">
        <v>55</v>
      </c>
      <c r="C13" s="6"/>
      <c r="D13" s="6"/>
      <c r="E13" s="5"/>
      <c r="F13" s="7"/>
      <c r="H13" s="8"/>
      <c r="I13" s="9"/>
      <c r="J13" s="9"/>
      <c r="K13" s="8"/>
      <c r="L13" s="8"/>
      <c r="M13" s="8"/>
      <c r="N13" s="8"/>
      <c r="O13" s="8"/>
    </row>
    <row r="14" spans="1:41" x14ac:dyDescent="0.3">
      <c r="A14" s="36" t="s">
        <v>3</v>
      </c>
      <c r="B14" s="35" t="s">
        <v>56</v>
      </c>
      <c r="C14" s="6"/>
      <c r="D14" s="6"/>
      <c r="E14" s="5"/>
      <c r="F14" s="7"/>
      <c r="H14" s="8"/>
      <c r="I14" s="8"/>
      <c r="J14" s="9"/>
      <c r="K14" s="8"/>
      <c r="L14" s="8"/>
      <c r="M14" s="8"/>
      <c r="N14" s="8"/>
      <c r="O14" s="8"/>
    </row>
    <row r="15" spans="1:41" x14ac:dyDescent="0.3">
      <c r="A15" s="36" t="s">
        <v>4</v>
      </c>
      <c r="B15" s="102" t="s">
        <v>57</v>
      </c>
      <c r="C15" s="6"/>
      <c r="D15" s="6"/>
      <c r="E15" s="5"/>
      <c r="F15" s="7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15" customFormat="1" x14ac:dyDescent="0.3">
      <c r="A16" s="25" t="s">
        <v>5</v>
      </c>
      <c r="B16" s="24" t="s">
        <v>6</v>
      </c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106" s="15" customFormat="1" x14ac:dyDescent="0.3">
      <c r="A17" s="25" t="s">
        <v>7</v>
      </c>
      <c r="B17" s="26">
        <v>44028</v>
      </c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106" s="17" customFormat="1" x14ac:dyDescent="0.3">
      <c r="A18" s="25" t="s">
        <v>8</v>
      </c>
      <c r="B18" s="24" t="s">
        <v>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106" s="20" customFormat="1" x14ac:dyDescent="0.3">
      <c r="A19" s="23"/>
      <c r="B19" s="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</row>
    <row r="20" spans="1:106" s="20" customFormat="1" x14ac:dyDescent="0.3">
      <c r="A20" s="1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</row>
    <row r="21" spans="1:106" s="20" customFormat="1" x14ac:dyDescent="0.3">
      <c r="A21" s="1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</row>
    <row r="22" spans="1:106" s="20" customFormat="1" x14ac:dyDescent="0.3">
      <c r="A22" s="1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</row>
    <row r="23" spans="1:106" s="20" customFormat="1" x14ac:dyDescent="0.3">
      <c r="A23" s="1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</row>
    <row r="24" spans="1:106" s="20" customFormat="1" x14ac:dyDescent="0.3">
      <c r="A24" s="1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</row>
    <row r="25" spans="1:106" s="20" customFormat="1" x14ac:dyDescent="0.3">
      <c r="A25" s="1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</row>
    <row r="26" spans="1:106" s="20" customFormat="1" x14ac:dyDescent="0.3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</row>
    <row r="27" spans="1:106" s="20" customFormat="1" x14ac:dyDescent="0.3">
      <c r="A27" s="1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</row>
    <row r="28" spans="1:106" s="20" customFormat="1" x14ac:dyDescent="0.3">
      <c r="A28" s="1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</row>
    <row r="29" spans="1:106" s="20" customFormat="1" x14ac:dyDescent="0.3">
      <c r="A29" s="1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</row>
    <row r="30" spans="1:106" s="20" customFormat="1" x14ac:dyDescent="0.3">
      <c r="A30" s="1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</row>
    <row r="31" spans="1:106" s="20" customFormat="1" x14ac:dyDescent="0.3">
      <c r="A31" s="1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</row>
    <row r="32" spans="1:106" s="20" customFormat="1" x14ac:dyDescent="0.3">
      <c r="A32" s="1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</row>
    <row r="33" spans="1:106" s="20" customFormat="1" x14ac:dyDescent="0.3">
      <c r="A33" s="1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</row>
    <row r="34" spans="1:106" s="20" customFormat="1" x14ac:dyDescent="0.3">
      <c r="A34" s="1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</row>
    <row r="35" spans="1:106" s="20" customFormat="1" x14ac:dyDescent="0.3">
      <c r="A35" s="1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</row>
    <row r="36" spans="1:106" s="20" customFormat="1" x14ac:dyDescent="0.3">
      <c r="A36" s="1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</row>
    <row r="37" spans="1:106" s="20" customFormat="1" x14ac:dyDescent="0.3">
      <c r="A37" s="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</row>
    <row r="38" spans="1:106" s="20" customFormat="1" x14ac:dyDescent="0.3">
      <c r="A38" s="1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</row>
    <row r="39" spans="1:106" s="20" customFormat="1" x14ac:dyDescent="0.3">
      <c r="A39" s="1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</row>
    <row r="40" spans="1:106" s="20" customFormat="1" x14ac:dyDescent="0.3">
      <c r="A40" s="1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</row>
    <row r="41" spans="1:106" s="20" customFormat="1" x14ac:dyDescent="0.3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</row>
    <row r="42" spans="1:106" s="20" customFormat="1" x14ac:dyDescent="0.3">
      <c r="A42" s="1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</row>
    <row r="43" spans="1:106" s="20" customFormat="1" x14ac:dyDescent="0.3">
      <c r="A43" s="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</row>
    <row r="44" spans="1:106" s="20" customFormat="1" x14ac:dyDescent="0.3">
      <c r="A44" s="1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</row>
    <row r="45" spans="1:106" s="20" customFormat="1" x14ac:dyDescent="0.3">
      <c r="A45" s="1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</row>
    <row r="46" spans="1:106" s="20" customFormat="1" x14ac:dyDescent="0.3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</row>
    <row r="47" spans="1:106" s="20" customFormat="1" x14ac:dyDescent="0.3">
      <c r="A47" s="2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</row>
    <row r="48" spans="1:106" s="20" customFormat="1" x14ac:dyDescent="0.3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</row>
    <row r="49" spans="1:106" s="20" customFormat="1" x14ac:dyDescent="0.3">
      <c r="A49" s="2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</row>
    <row r="50" spans="1:106" s="20" customFormat="1" x14ac:dyDescent="0.3">
      <c r="A50" s="2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</row>
    <row r="51" spans="1:106" s="20" customFormat="1" x14ac:dyDescent="0.3">
      <c r="A51" s="2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</row>
    <row r="52" spans="1:106" s="20" customFormat="1" x14ac:dyDescent="0.3">
      <c r="A52" s="2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</row>
    <row r="53" spans="1:106" s="20" customFormat="1" x14ac:dyDescent="0.3">
      <c r="A53" s="2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</row>
    <row r="54" spans="1:106" s="20" customFormat="1" x14ac:dyDescent="0.3">
      <c r="A54" s="2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</row>
    <row r="55" spans="1:106" s="20" customFormat="1" x14ac:dyDescent="0.3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</row>
    <row r="56" spans="1:106" s="20" customFormat="1" x14ac:dyDescent="0.3">
      <c r="A56" s="2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</row>
    <row r="57" spans="1:106" s="20" customFormat="1" x14ac:dyDescent="0.3">
      <c r="A57" s="2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</row>
    <row r="58" spans="1:106" s="20" customFormat="1" x14ac:dyDescent="0.3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</row>
    <row r="59" spans="1:106" s="20" customFormat="1" x14ac:dyDescent="0.3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</row>
    <row r="60" spans="1:106" s="20" customFormat="1" x14ac:dyDescent="0.3">
      <c r="A60" s="2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</row>
    <row r="61" spans="1:106" s="20" customFormat="1" x14ac:dyDescent="0.3">
      <c r="A61" s="2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</row>
    <row r="62" spans="1:106" s="20" customFormat="1" x14ac:dyDescent="0.3">
      <c r="A62" s="2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</row>
    <row r="63" spans="1:106" s="20" customFormat="1" x14ac:dyDescent="0.3">
      <c r="A63" s="2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</row>
    <row r="64" spans="1:106" s="20" customFormat="1" x14ac:dyDescent="0.3">
      <c r="A64" s="2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</row>
    <row r="65" spans="1:106" s="20" customFormat="1" x14ac:dyDescent="0.3">
      <c r="A65" s="2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</row>
    <row r="66" spans="1:106" s="20" customFormat="1" x14ac:dyDescent="0.3">
      <c r="A66" s="2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</row>
    <row r="67" spans="1:106" s="20" customFormat="1" x14ac:dyDescent="0.3">
      <c r="A67" s="2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</row>
    <row r="68" spans="1:106" x14ac:dyDescent="0.3">
      <c r="A68" s="2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">
      <c r="A69" s="2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">
      <c r="A70" s="2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">
      <c r="A71" s="2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">
      <c r="A72" s="2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">
      <c r="A73" s="2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">
      <c r="A74" s="2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">
      <c r="A75" s="2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">
      <c r="A76" s="2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">
      <c r="A77" s="2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">
      <c r="A78" s="2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">
      <c r="A79" s="2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">
      <c r="A80" s="2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">
      <c r="A81" s="2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">
      <c r="A82" s="2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">
      <c r="A83" s="2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">
      <c r="A84" s="2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">
      <c r="A85" s="2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">
      <c r="A86" s="2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">
      <c r="A87" s="2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">
      <c r="A88" s="2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">
      <c r="A89" s="2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">
      <c r="A90" s="2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">
      <c r="A91" s="2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">
      <c r="A92" s="2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">
      <c r="A93" s="2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">
      <c r="A94" s="2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">
      <c r="A95" s="2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">
      <c r="A96" s="2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">
      <c r="A97" s="2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">
      <c r="A98" s="2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">
      <c r="A99" s="2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">
      <c r="A100" s="2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">
      <c r="A101" s="2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">
      <c r="A102" s="2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">
      <c r="A103" s="2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">
      <c r="A104" s="2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">
      <c r="A105" s="2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">
      <c r="A106" s="2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">
      <c r="A107" s="2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">
      <c r="A108" s="2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">
      <c r="A109" s="2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">
      <c r="A110" s="2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">
      <c r="A111" s="2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">
      <c r="A112" s="2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">
      <c r="A113" s="2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">
      <c r="A114" s="2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">
      <c r="A115" s="2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">
      <c r="A116" s="2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">
      <c r="A117" s="2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">
      <c r="A118" s="2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">
      <c r="A119" s="2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">
      <c r="A120" s="2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">
      <c r="A121" s="2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">
      <c r="A122" s="2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">
      <c r="A123" s="2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">
      <c r="A124" s="2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">
      <c r="A125" s="2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">
      <c r="A126" s="2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">
      <c r="A127" s="2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">
      <c r="A128" s="2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">
      <c r="A129" s="2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">
      <c r="A130" s="2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">
      <c r="A131" s="2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">
      <c r="A132" s="2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">
      <c r="A133" s="2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">
      <c r="A134" s="2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">
      <c r="A135" s="2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">
      <c r="A136" s="2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">
      <c r="A137" s="2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">
      <c r="A138" s="22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">
      <c r="A139" s="22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">
      <c r="A140" s="22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">
      <c r="A141" s="22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">
      <c r="A142" s="22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">
      <c r="A143" s="22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">
      <c r="A144" s="22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">
      <c r="A145" s="22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">
      <c r="A146" s="22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">
      <c r="A147" s="22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">
      <c r="A148" s="22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">
      <c r="A149" s="22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">
      <c r="A150" s="22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">
      <c r="A151" s="22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">
      <c r="A152" s="22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">
      <c r="A153" s="22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">
      <c r="A154" s="22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">
      <c r="A155" s="22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">
      <c r="A156" s="22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">
      <c r="A157" s="22"/>
    </row>
    <row r="158" spans="1:106" x14ac:dyDescent="0.3">
      <c r="A158" s="22"/>
    </row>
  </sheetData>
  <sheetProtection algorithmName="SHA-512" hashValue="QVnKphMHknW1DLGo7hXk5I/g/nrRtw0LrdUJFLxpnYzz0/OXQIIyiGesevtcd5IEkatKJYFnBuPABkXfL+MfnA==" saltValue="YkG3S7skN0mtmRH/1ycZV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0649-78EC-481A-9638-405139F6FB6F}">
  <sheetPr codeName="Sheet2"/>
  <dimension ref="A1:DB158"/>
  <sheetViews>
    <sheetView workbookViewId="0"/>
  </sheetViews>
  <sheetFormatPr defaultColWidth="9.140625" defaultRowHeight="15" x14ac:dyDescent="0.3"/>
  <cols>
    <col min="1" max="1" width="9.7109375" style="1" customWidth="1"/>
    <col min="2" max="2" width="9.42578125" style="1" customWidth="1"/>
    <col min="3" max="16" width="9.7109375" style="1" customWidth="1"/>
    <col min="17" max="16384" width="9.140625" style="1"/>
  </cols>
  <sheetData>
    <row r="1" spans="1:41" x14ac:dyDescent="0.3">
      <c r="A1" s="1" t="s">
        <v>0</v>
      </c>
    </row>
    <row r="13" spans="1:41" x14ac:dyDescent="0.3">
      <c r="B13" s="46" t="s">
        <v>10</v>
      </c>
      <c r="C13" s="44" t="s">
        <v>11</v>
      </c>
      <c r="D13" s="43"/>
      <c r="E13" s="44"/>
      <c r="F13" s="41" t="s">
        <v>12</v>
      </c>
      <c r="G13" s="41"/>
      <c r="H13" s="27"/>
    </row>
    <row r="14" spans="1:41" x14ac:dyDescent="0.3">
      <c r="B14" s="42" t="s">
        <v>13</v>
      </c>
      <c r="C14" s="47" t="s">
        <v>17</v>
      </c>
      <c r="D14" s="46"/>
      <c r="E14" s="46"/>
      <c r="F14" s="47" t="s">
        <v>54</v>
      </c>
      <c r="G14" s="41"/>
      <c r="I14" s="8"/>
      <c r="J14" s="9"/>
      <c r="K14" s="8"/>
      <c r="L14" s="8"/>
      <c r="M14" s="8"/>
      <c r="N14" s="8"/>
      <c r="O14" s="8"/>
    </row>
    <row r="15" spans="1:41" x14ac:dyDescent="0.3">
      <c r="B15" s="42" t="s">
        <v>14</v>
      </c>
      <c r="C15" s="44" t="s">
        <v>20</v>
      </c>
      <c r="D15" s="45"/>
      <c r="E15" s="44"/>
      <c r="F15" s="41" t="s">
        <v>15</v>
      </c>
      <c r="G15" s="41"/>
      <c r="H15" s="14"/>
      <c r="I15" s="8"/>
      <c r="J15" s="8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15" customFormat="1" x14ac:dyDescent="0.3">
      <c r="B16" s="4"/>
      <c r="C16" s="28"/>
      <c r="D16" s="16"/>
      <c r="E16" s="16"/>
      <c r="F16" s="16"/>
      <c r="G16" s="16"/>
      <c r="H16" s="16"/>
      <c r="I16" s="1"/>
      <c r="J16" s="10"/>
      <c r="K16" s="31"/>
      <c r="L16" s="31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106" s="17" customFormat="1" x14ac:dyDescent="0.3">
      <c r="C17" s="60" t="s">
        <v>16</v>
      </c>
      <c r="D17" s="114">
        <v>8</v>
      </c>
      <c r="E17" s="114">
        <v>10</v>
      </c>
      <c r="F17" s="114">
        <v>12</v>
      </c>
      <c r="G17" s="114">
        <v>14</v>
      </c>
      <c r="H17" s="114">
        <v>16</v>
      </c>
      <c r="I17" s="56"/>
      <c r="J17" s="56"/>
      <c r="K17" s="16"/>
      <c r="L17" s="16"/>
      <c r="M17" s="16"/>
      <c r="N17" s="16"/>
      <c r="O17" s="49"/>
      <c r="P17" s="40"/>
      <c r="Q17" s="40"/>
      <c r="R17" s="40"/>
      <c r="S17" s="40"/>
      <c r="T17" s="40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106" s="20" customFormat="1" x14ac:dyDescent="0.3">
      <c r="C18" s="50">
        <v>19.58013</v>
      </c>
      <c r="D18" s="46">
        <v>0.96799999999999997</v>
      </c>
      <c r="E18" s="46">
        <v>0.59799999999999998</v>
      </c>
      <c r="F18" s="46">
        <v>0.39800000000000002</v>
      </c>
      <c r="G18" s="46">
        <v>0.23799999999999999</v>
      </c>
      <c r="H18" s="46">
        <v>0.13100000000000001</v>
      </c>
      <c r="I18" s="37"/>
      <c r="J18" s="37"/>
      <c r="K18" s="33"/>
      <c r="L18" s="32"/>
      <c r="M18" s="32"/>
      <c r="N18" s="32"/>
      <c r="O18" s="56"/>
      <c r="P18" s="46"/>
      <c r="Q18" s="46"/>
      <c r="R18" s="46"/>
      <c r="S18" s="46"/>
      <c r="T18" s="46"/>
      <c r="U18" s="33"/>
      <c r="V18" s="32"/>
      <c r="W18" s="32"/>
      <c r="X18" s="32"/>
      <c r="Y18" s="32"/>
      <c r="Z18" s="32"/>
      <c r="AA18" s="33"/>
      <c r="AB18" s="33"/>
      <c r="AC18" s="33"/>
      <c r="AD18" s="33"/>
      <c r="AE18" s="33"/>
      <c r="AF18" s="32"/>
      <c r="AG18" s="32"/>
      <c r="AH18" s="32"/>
      <c r="AI18" s="16"/>
      <c r="AJ18" s="16"/>
      <c r="AK18" s="16"/>
      <c r="AL18" s="16"/>
      <c r="AM18" s="16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spans="1:106" s="20" customFormat="1" x14ac:dyDescent="0.3">
      <c r="C19" s="57">
        <v>29.0076</v>
      </c>
      <c r="D19" s="37">
        <v>1.0980000000000001</v>
      </c>
      <c r="E19" s="38">
        <v>0.68100000000000005</v>
      </c>
      <c r="F19" s="39">
        <v>0.45900000000000002</v>
      </c>
      <c r="G19" s="37">
        <v>0.32200000000000001</v>
      </c>
      <c r="H19" s="37">
        <v>0.21199999999999999</v>
      </c>
      <c r="I19" s="37"/>
      <c r="J19" s="37"/>
      <c r="K19" s="13"/>
      <c r="L19" s="34"/>
      <c r="M19" s="34"/>
      <c r="N19" s="34"/>
      <c r="O19" s="115"/>
      <c r="P19" s="37"/>
      <c r="Q19" s="38"/>
      <c r="R19" s="39"/>
      <c r="S19" s="37"/>
      <c r="T19" s="3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16"/>
      <c r="AJ19" s="16"/>
      <c r="AK19" s="16"/>
      <c r="AL19" s="16"/>
      <c r="AM19" s="16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pans="1:106" s="20" customFormat="1" x14ac:dyDescent="0.3">
      <c r="C20" s="57">
        <v>43.511400000000002</v>
      </c>
      <c r="D20" s="37">
        <v>1.3380000000000001</v>
      </c>
      <c r="E20" s="38">
        <v>0.879</v>
      </c>
      <c r="F20" s="39">
        <v>0.60599999999999998</v>
      </c>
      <c r="G20" s="37">
        <v>0.44</v>
      </c>
      <c r="H20" s="37">
        <v>0.317</v>
      </c>
      <c r="I20" s="37"/>
      <c r="J20" s="37"/>
      <c r="K20" s="16"/>
      <c r="L20" s="16"/>
      <c r="M20" s="16"/>
      <c r="N20" s="16"/>
      <c r="O20" s="115"/>
      <c r="P20" s="37"/>
      <c r="Q20" s="38"/>
      <c r="R20" s="39"/>
      <c r="S20" s="37"/>
      <c r="T20" s="3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1:106" s="20" customFormat="1" x14ac:dyDescent="0.3">
      <c r="C21" s="57">
        <v>58.0152</v>
      </c>
      <c r="D21" s="37">
        <v>1.5980000000000001</v>
      </c>
      <c r="E21" s="38">
        <v>1.04</v>
      </c>
      <c r="F21" s="39">
        <v>0.755</v>
      </c>
      <c r="G21" s="37">
        <v>0.54100000000000004</v>
      </c>
      <c r="H21" s="37">
        <v>0.38200000000000001</v>
      </c>
      <c r="I21" s="37"/>
      <c r="J21" s="37"/>
      <c r="K21" s="16"/>
      <c r="L21" s="16"/>
      <c r="M21" s="16"/>
      <c r="N21" s="16"/>
      <c r="O21" s="115"/>
      <c r="P21" s="37"/>
      <c r="Q21" s="38"/>
      <c r="R21" s="39"/>
      <c r="S21" s="37"/>
      <c r="T21" s="3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6" s="20" customFormat="1" x14ac:dyDescent="0.3">
      <c r="C22" s="57">
        <v>72.519000000000005</v>
      </c>
      <c r="D22" s="37">
        <v>1.879</v>
      </c>
      <c r="E22" s="38">
        <v>1.1950000000000001</v>
      </c>
      <c r="F22" s="39">
        <v>0.84799999999999998</v>
      </c>
      <c r="G22" s="37">
        <v>0.64200000000000002</v>
      </c>
      <c r="H22" s="37">
        <v>0.46800000000000003</v>
      </c>
      <c r="I22" s="37"/>
      <c r="J22" s="37"/>
      <c r="K22" s="16"/>
      <c r="L22" s="16"/>
      <c r="M22" s="16"/>
      <c r="N22" s="16"/>
      <c r="O22" s="115"/>
      <c r="P22" s="37"/>
      <c r="Q22" s="38"/>
      <c r="R22" s="39"/>
      <c r="S22" s="37"/>
      <c r="T22" s="3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6" s="20" customFormat="1" x14ac:dyDescent="0.3">
      <c r="C23" s="50">
        <v>87.022800000000004</v>
      </c>
      <c r="D23" s="37">
        <v>2.2320000000000002</v>
      </c>
      <c r="E23" s="37">
        <v>1.373</v>
      </c>
      <c r="F23" s="37">
        <v>0.97299999999999998</v>
      </c>
      <c r="G23" s="37">
        <v>0.73299999999999998</v>
      </c>
      <c r="H23" s="37">
        <v>0.57099999999999995</v>
      </c>
      <c r="I23" s="37"/>
      <c r="J23" s="37"/>
      <c r="K23" s="16"/>
      <c r="L23" s="16"/>
      <c r="M23" s="16"/>
      <c r="N23" s="16"/>
      <c r="O23" s="56"/>
      <c r="P23" s="37"/>
      <c r="Q23" s="37"/>
      <c r="R23" s="37"/>
      <c r="S23" s="37"/>
      <c r="T23" s="3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  <row r="24" spans="1:106" s="20" customFormat="1" x14ac:dyDescent="0.3">
      <c r="C24" s="50">
        <v>101.5266</v>
      </c>
      <c r="D24" s="37">
        <v>2.7269999999999999</v>
      </c>
      <c r="E24" s="37">
        <v>1.5389999999999999</v>
      </c>
      <c r="F24" s="37">
        <v>1.0660000000000001</v>
      </c>
      <c r="G24" s="37">
        <v>0.78500000000000003</v>
      </c>
      <c r="H24" s="37">
        <v>0.62</v>
      </c>
      <c r="I24" s="55"/>
      <c r="J24" s="55"/>
      <c r="K24" s="16"/>
      <c r="L24" s="16"/>
      <c r="M24" s="16"/>
      <c r="N24" s="16"/>
      <c r="O24" s="56"/>
      <c r="P24" s="37"/>
      <c r="Q24" s="37"/>
      <c r="R24" s="37"/>
      <c r="S24" s="37"/>
      <c r="T24" s="3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</row>
    <row r="25" spans="1:106" s="20" customFormat="1" x14ac:dyDescent="0.3">
      <c r="C25" s="50">
        <v>116.0304</v>
      </c>
      <c r="D25" s="63" t="s">
        <v>19</v>
      </c>
      <c r="E25" s="37">
        <v>1.7194158970851501</v>
      </c>
      <c r="F25" s="37">
        <v>1.1722560290338699</v>
      </c>
      <c r="G25" s="37">
        <v>0.87646919124516898</v>
      </c>
      <c r="H25" s="37">
        <v>0.66450362666990104</v>
      </c>
      <c r="I25" s="120"/>
      <c r="J25" s="120"/>
      <c r="K25" s="16"/>
      <c r="L25" s="16"/>
      <c r="M25" s="16"/>
      <c r="N25" s="16"/>
      <c r="O25" s="56"/>
      <c r="P25" s="37"/>
      <c r="Q25" s="37"/>
      <c r="R25" s="37"/>
      <c r="S25" s="37"/>
      <c r="T25" s="3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</row>
    <row r="26" spans="1:106" s="20" customFormat="1" x14ac:dyDescent="0.3">
      <c r="C26" s="50">
        <v>130.5342</v>
      </c>
      <c r="D26" s="63" t="s">
        <v>19</v>
      </c>
      <c r="E26" s="63" t="s">
        <v>19</v>
      </c>
      <c r="F26" s="37">
        <v>1.31499062110613</v>
      </c>
      <c r="G26" s="37">
        <v>0.97943036703779096</v>
      </c>
      <c r="H26" s="37">
        <v>0.73866130292055698</v>
      </c>
      <c r="I26" s="120"/>
      <c r="J26" s="120"/>
      <c r="K26" s="16"/>
      <c r="L26" s="16"/>
      <c r="M26" s="16"/>
      <c r="N26" s="16"/>
      <c r="O26" s="56"/>
      <c r="P26" s="37"/>
      <c r="Q26" s="37"/>
      <c r="R26" s="37"/>
      <c r="S26" s="37"/>
      <c r="T26" s="3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spans="1:106" s="20" customFormat="1" x14ac:dyDescent="0.3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</row>
    <row r="28" spans="1:106" s="20" customFormat="1" x14ac:dyDescent="0.3">
      <c r="C28" s="116" t="s">
        <v>21</v>
      </c>
      <c r="D28" s="55"/>
      <c r="E28" s="55"/>
      <c r="F28" s="55"/>
      <c r="G28" s="16"/>
      <c r="H28" s="16"/>
      <c r="I28" s="56"/>
      <c r="J28" s="56"/>
      <c r="K28" s="16"/>
      <c r="L28" s="16"/>
      <c r="M28" s="16"/>
      <c r="N28" s="16"/>
      <c r="O28" s="55"/>
      <c r="P28" s="55"/>
      <c r="Q28" s="55"/>
      <c r="R28" s="55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</row>
    <row r="29" spans="1:106" s="20" customFormat="1" x14ac:dyDescent="0.3">
      <c r="C29" s="16"/>
      <c r="D29" s="16"/>
      <c r="E29" s="16"/>
      <c r="F29" s="16"/>
      <c r="G29" s="16"/>
      <c r="H29" s="16"/>
      <c r="I29" s="63"/>
      <c r="J29" s="63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</row>
    <row r="30" spans="1:106" s="20" customFormat="1" x14ac:dyDescent="0.3">
      <c r="C30" s="51" t="s">
        <v>16</v>
      </c>
      <c r="D30" s="50">
        <v>6.5</v>
      </c>
      <c r="E30" s="50">
        <v>9</v>
      </c>
      <c r="F30" s="50">
        <v>11.5</v>
      </c>
      <c r="G30" s="50">
        <v>14</v>
      </c>
      <c r="H30" s="50">
        <v>16.5</v>
      </c>
      <c r="I30" s="63"/>
      <c r="J30" s="63"/>
      <c r="K30" s="16"/>
      <c r="L30" s="16"/>
      <c r="M30" s="16"/>
      <c r="N30" s="16"/>
      <c r="O30" s="113"/>
      <c r="P30" s="56"/>
      <c r="Q30" s="56"/>
      <c r="R30" s="56"/>
      <c r="S30" s="56"/>
      <c r="T30" s="5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</row>
    <row r="31" spans="1:106" s="20" customFormat="1" x14ac:dyDescent="0.3">
      <c r="A31" s="18"/>
      <c r="C31" s="50">
        <v>19.58013</v>
      </c>
      <c r="D31" s="63" t="s">
        <v>19</v>
      </c>
      <c r="E31" s="63">
        <v>0.78300000000000003</v>
      </c>
      <c r="F31" s="63">
        <v>0.44800000000000001</v>
      </c>
      <c r="G31" s="63">
        <v>0.23799999999999999</v>
      </c>
      <c r="H31" s="63">
        <v>0.126</v>
      </c>
      <c r="I31" s="63"/>
      <c r="J31" s="63"/>
      <c r="K31" s="16"/>
      <c r="L31" s="16"/>
      <c r="M31" s="16"/>
      <c r="N31" s="16"/>
      <c r="O31" s="56"/>
      <c r="P31" s="63"/>
      <c r="Q31" s="63"/>
      <c r="R31" s="63"/>
      <c r="S31" s="63"/>
      <c r="T31" s="6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</row>
    <row r="32" spans="1:106" s="20" customFormat="1" x14ac:dyDescent="0.3">
      <c r="A32" s="18"/>
      <c r="C32" s="57">
        <v>29.0076</v>
      </c>
      <c r="D32" s="63" t="s">
        <v>19</v>
      </c>
      <c r="E32" s="63">
        <v>0.89</v>
      </c>
      <c r="F32" s="63">
        <v>0.51400000000000001</v>
      </c>
      <c r="G32" s="63">
        <v>0.32200000000000001</v>
      </c>
      <c r="H32" s="63">
        <v>0.20499999999999999</v>
      </c>
      <c r="I32" s="63"/>
      <c r="J32" s="63"/>
      <c r="K32" s="16"/>
      <c r="L32" s="16"/>
      <c r="M32" s="16"/>
      <c r="N32" s="16"/>
      <c r="O32" s="56"/>
      <c r="P32" s="63"/>
      <c r="Q32" s="63"/>
      <c r="R32" s="63"/>
      <c r="S32" s="63"/>
      <c r="T32" s="63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</row>
    <row r="33" spans="1:106" s="20" customFormat="1" x14ac:dyDescent="0.3">
      <c r="A33" s="18"/>
      <c r="C33" s="57">
        <v>43.511400000000002</v>
      </c>
      <c r="D33" s="63" t="s">
        <v>19</v>
      </c>
      <c r="E33" s="63">
        <v>1.109</v>
      </c>
      <c r="F33" s="63">
        <v>0.67400000000000004</v>
      </c>
      <c r="G33" s="63">
        <v>0.44</v>
      </c>
      <c r="H33" s="63">
        <v>0.307</v>
      </c>
      <c r="I33" s="63"/>
      <c r="J33" s="63"/>
      <c r="K33" s="16"/>
      <c r="L33" s="16"/>
      <c r="M33" s="16"/>
      <c r="N33" s="16"/>
      <c r="O33" s="56"/>
      <c r="P33" s="63"/>
      <c r="Q33" s="63"/>
      <c r="R33" s="63"/>
      <c r="S33" s="63"/>
      <c r="T33" s="6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</row>
    <row r="34" spans="1:106" s="20" customFormat="1" x14ac:dyDescent="0.3">
      <c r="A34" s="18"/>
      <c r="B34" s="16"/>
      <c r="C34" s="57">
        <v>58.0152</v>
      </c>
      <c r="D34" s="63" t="s">
        <v>19</v>
      </c>
      <c r="E34" s="63">
        <v>1.319</v>
      </c>
      <c r="F34" s="63">
        <v>0.82599999999999996</v>
      </c>
      <c r="G34" s="63">
        <v>0.54100000000000004</v>
      </c>
      <c r="H34" s="63">
        <v>0.372</v>
      </c>
      <c r="I34" s="16"/>
      <c r="J34" s="16"/>
      <c r="K34" s="16"/>
      <c r="L34" s="16"/>
      <c r="M34" s="16"/>
      <c r="N34" s="16"/>
      <c r="O34" s="56"/>
      <c r="P34" s="63"/>
      <c r="Q34" s="63"/>
      <c r="R34" s="63"/>
      <c r="S34" s="63"/>
      <c r="T34" s="63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</row>
    <row r="35" spans="1:106" s="20" customFormat="1" x14ac:dyDescent="0.3">
      <c r="A35" s="18"/>
      <c r="B35" s="16"/>
      <c r="C35" s="57">
        <v>72.519000000000005</v>
      </c>
      <c r="D35" s="63" t="s">
        <v>19</v>
      </c>
      <c r="E35" s="63">
        <v>1.5369999999999999</v>
      </c>
      <c r="F35" s="63">
        <v>0.93500000000000005</v>
      </c>
      <c r="G35" s="63">
        <v>0.64200000000000002</v>
      </c>
      <c r="H35" s="63">
        <v>0.45800000000000002</v>
      </c>
      <c r="I35" s="16"/>
      <c r="J35" s="16"/>
      <c r="K35" s="16"/>
      <c r="L35" s="16"/>
      <c r="M35" s="16"/>
      <c r="N35" s="16"/>
      <c r="O35" s="56"/>
      <c r="P35" s="63"/>
      <c r="Q35" s="63"/>
      <c r="R35" s="63"/>
      <c r="S35" s="63"/>
      <c r="T35" s="6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</row>
    <row r="36" spans="1:106" s="20" customFormat="1" x14ac:dyDescent="0.3">
      <c r="A36" s="18"/>
      <c r="B36" s="16"/>
      <c r="C36" s="50">
        <v>87.022800000000004</v>
      </c>
      <c r="D36" s="63" t="s">
        <v>19</v>
      </c>
      <c r="E36" s="63">
        <v>1.8029999999999999</v>
      </c>
      <c r="F36" s="63">
        <v>1.073</v>
      </c>
      <c r="G36" s="63">
        <v>0.73299999999999998</v>
      </c>
      <c r="H36" s="63">
        <v>0.55600000000000005</v>
      </c>
      <c r="I36" s="16"/>
      <c r="J36" s="16"/>
      <c r="K36" s="16"/>
      <c r="L36" s="16"/>
      <c r="M36" s="16"/>
      <c r="N36" s="16"/>
      <c r="O36" s="56"/>
      <c r="P36" s="63"/>
      <c r="Q36" s="63"/>
      <c r="R36" s="63"/>
      <c r="S36" s="63"/>
      <c r="T36" s="63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</row>
    <row r="37" spans="1:106" s="20" customFormat="1" x14ac:dyDescent="0.3">
      <c r="A37" s="18"/>
      <c r="B37" s="16"/>
      <c r="C37" s="50">
        <v>101.5266</v>
      </c>
      <c r="D37" s="63" t="s">
        <v>19</v>
      </c>
      <c r="E37" s="63">
        <v>2.133</v>
      </c>
      <c r="F37" s="63">
        <v>1.1839999999999999</v>
      </c>
      <c r="G37" s="63">
        <v>0.78500000000000003</v>
      </c>
      <c r="H37" s="63">
        <v>0.60299999999999998</v>
      </c>
      <c r="I37" s="16"/>
      <c r="J37" s="16"/>
      <c r="K37" s="16"/>
      <c r="L37" s="16"/>
      <c r="M37" s="16"/>
      <c r="N37" s="16"/>
      <c r="O37" s="56"/>
      <c r="P37" s="63"/>
      <c r="Q37" s="63"/>
      <c r="R37" s="63"/>
      <c r="S37" s="63"/>
      <c r="T37" s="6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</row>
    <row r="38" spans="1:106" s="20" customFormat="1" x14ac:dyDescent="0.3">
      <c r="A38" s="18"/>
      <c r="B38" s="16"/>
      <c r="C38" s="50">
        <v>116.0304</v>
      </c>
      <c r="D38" s="63" t="s">
        <v>19</v>
      </c>
      <c r="E38" s="34">
        <v>2.0649999999999999</v>
      </c>
      <c r="F38" s="34">
        <v>1.30904599604669</v>
      </c>
      <c r="G38" s="34">
        <v>0.87646919124516898</v>
      </c>
      <c r="H38" s="34">
        <v>0.64462772000242574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</row>
    <row r="39" spans="1:106" s="20" customFormat="1" x14ac:dyDescent="0.3">
      <c r="A39" s="18"/>
      <c r="B39" s="16"/>
      <c r="C39" s="50">
        <v>130.5342</v>
      </c>
      <c r="D39" s="63" t="s">
        <v>19</v>
      </c>
      <c r="E39" s="63" t="s">
        <v>19</v>
      </c>
      <c r="F39" s="34">
        <v>1.4019999999999999</v>
      </c>
      <c r="G39" s="34">
        <v>0.97943036703779096</v>
      </c>
      <c r="H39" s="34">
        <v>0.71099999999999997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</row>
    <row r="40" spans="1:106" s="20" customFormat="1" x14ac:dyDescent="0.3">
      <c r="A40" s="1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</row>
    <row r="41" spans="1:106" s="20" customFormat="1" x14ac:dyDescent="0.3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</row>
    <row r="42" spans="1:106" s="20" customFormat="1" x14ac:dyDescent="0.3">
      <c r="A42" s="1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</row>
    <row r="43" spans="1:106" s="20" customFormat="1" x14ac:dyDescent="0.3">
      <c r="A43" s="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</row>
    <row r="44" spans="1:106" s="20" customFormat="1" x14ac:dyDescent="0.3">
      <c r="A44" s="1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</row>
    <row r="45" spans="1:106" s="20" customFormat="1" x14ac:dyDescent="0.3">
      <c r="A45" s="1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</row>
    <row r="46" spans="1:106" s="20" customFormat="1" x14ac:dyDescent="0.3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</row>
    <row r="47" spans="1:106" s="20" customFormat="1" x14ac:dyDescent="0.3">
      <c r="A47" s="2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</row>
    <row r="48" spans="1:106" s="20" customFormat="1" x14ac:dyDescent="0.3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</row>
    <row r="49" spans="1:106" s="20" customFormat="1" x14ac:dyDescent="0.3">
      <c r="A49" s="2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</row>
    <row r="50" spans="1:106" s="20" customFormat="1" x14ac:dyDescent="0.3">
      <c r="A50" s="2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</row>
    <row r="51" spans="1:106" s="20" customFormat="1" x14ac:dyDescent="0.3">
      <c r="A51" s="2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</row>
    <row r="52" spans="1:106" s="20" customFormat="1" x14ac:dyDescent="0.3">
      <c r="A52" s="2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</row>
    <row r="53" spans="1:106" s="20" customFormat="1" x14ac:dyDescent="0.3">
      <c r="A53" s="2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</row>
    <row r="54" spans="1:106" s="20" customFormat="1" x14ac:dyDescent="0.3">
      <c r="A54" s="2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</row>
    <row r="55" spans="1:106" s="20" customFormat="1" x14ac:dyDescent="0.3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</row>
    <row r="56" spans="1:106" s="20" customFormat="1" x14ac:dyDescent="0.3">
      <c r="A56" s="2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</row>
    <row r="57" spans="1:106" s="20" customFormat="1" x14ac:dyDescent="0.3">
      <c r="A57" s="2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</row>
    <row r="58" spans="1:106" s="20" customFormat="1" x14ac:dyDescent="0.3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</row>
    <row r="59" spans="1:106" s="20" customFormat="1" x14ac:dyDescent="0.3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</row>
    <row r="60" spans="1:106" s="20" customFormat="1" x14ac:dyDescent="0.3">
      <c r="A60" s="2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</row>
    <row r="61" spans="1:106" s="20" customFormat="1" x14ac:dyDescent="0.3">
      <c r="A61" s="2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</row>
    <row r="62" spans="1:106" s="20" customFormat="1" x14ac:dyDescent="0.3">
      <c r="A62" s="2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</row>
    <row r="63" spans="1:106" s="20" customFormat="1" x14ac:dyDescent="0.3">
      <c r="A63" s="2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</row>
    <row r="64" spans="1:106" s="20" customFormat="1" x14ac:dyDescent="0.3">
      <c r="A64" s="2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</row>
    <row r="65" spans="1:106" s="20" customFormat="1" x14ac:dyDescent="0.3">
      <c r="A65" s="21"/>
      <c r="B65" s="4"/>
      <c r="C65" s="4"/>
      <c r="D65" s="4"/>
      <c r="E65" s="4"/>
      <c r="F65" s="4"/>
      <c r="G65" s="4"/>
      <c r="H65" s="4"/>
      <c r="I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</row>
    <row r="66" spans="1:106" s="20" customFormat="1" x14ac:dyDescent="0.3">
      <c r="A66" s="21"/>
      <c r="B66" s="4"/>
      <c r="C66" s="4"/>
      <c r="D66" s="4"/>
      <c r="E66" s="4"/>
      <c r="F66" s="4"/>
      <c r="G66" s="4"/>
      <c r="H66" s="4"/>
      <c r="I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</row>
    <row r="67" spans="1:106" s="20" customFormat="1" x14ac:dyDescent="0.3">
      <c r="A67" s="21"/>
      <c r="B67" s="4"/>
      <c r="C67" s="4"/>
      <c r="D67" s="4"/>
      <c r="E67" s="4"/>
      <c r="F67" s="4"/>
      <c r="G67" s="4"/>
      <c r="H67" s="4"/>
      <c r="I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</row>
    <row r="68" spans="1:106" x14ac:dyDescent="0.3">
      <c r="A68" s="2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">
      <c r="A69" s="2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">
      <c r="A70" s="2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">
      <c r="A71" s="2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">
      <c r="A72" s="2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">
      <c r="A73" s="2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">
      <c r="A74" s="2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">
      <c r="A75" s="2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">
      <c r="A76" s="2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">
      <c r="A77" s="2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">
      <c r="A78" s="2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">
      <c r="A79" s="2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">
      <c r="A80" s="2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">
      <c r="A81" s="2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">
      <c r="A82" s="2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">
      <c r="A83" s="2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">
      <c r="A84" s="2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">
      <c r="A85" s="2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">
      <c r="A86" s="2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">
      <c r="A87" s="2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">
      <c r="A88" s="2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">
      <c r="A89" s="2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">
      <c r="A90" s="2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">
      <c r="A91" s="2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">
      <c r="A92" s="2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">
      <c r="A93" s="2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">
      <c r="A94" s="2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">
      <c r="A95" s="2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">
      <c r="A96" s="2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">
      <c r="A97" s="2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">
      <c r="A98" s="2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">
      <c r="A99" s="2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">
      <c r="A100" s="2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">
      <c r="A101" s="2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">
      <c r="A102" s="2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">
      <c r="A103" s="2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">
      <c r="A104" s="2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">
      <c r="A105" s="2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">
      <c r="A106" s="2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">
      <c r="A107" s="2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">
      <c r="A108" s="2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">
      <c r="A109" s="2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">
      <c r="A110" s="2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">
      <c r="A111" s="2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">
      <c r="A112" s="2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">
      <c r="A113" s="2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">
      <c r="A114" s="2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">
      <c r="A115" s="2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">
      <c r="A116" s="2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">
      <c r="A117" s="2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">
      <c r="A118" s="2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">
      <c r="A119" s="2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">
      <c r="A120" s="2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">
      <c r="A121" s="2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">
      <c r="A122" s="2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">
      <c r="A123" s="2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">
      <c r="A124" s="2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">
      <c r="A125" s="2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">
      <c r="A126" s="2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">
      <c r="A127" s="22"/>
      <c r="B127" s="5"/>
      <c r="C127" s="5"/>
      <c r="D127" s="5"/>
      <c r="E127" s="5"/>
      <c r="F127" s="5"/>
      <c r="G127" s="5"/>
      <c r="H127" s="5"/>
      <c r="I127" s="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">
      <c r="A128" s="22"/>
      <c r="B128" s="5"/>
      <c r="C128" s="5"/>
      <c r="D128" s="5"/>
      <c r="E128" s="5"/>
      <c r="F128" s="5"/>
      <c r="G128" s="5"/>
      <c r="H128" s="5"/>
      <c r="I128" s="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">
      <c r="A129" s="22"/>
      <c r="B129" s="5"/>
      <c r="C129" s="5"/>
      <c r="D129" s="5"/>
      <c r="E129" s="5"/>
      <c r="F129" s="5"/>
      <c r="G129" s="5"/>
      <c r="H129" s="5"/>
      <c r="I129" s="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">
      <c r="A130" s="2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">
      <c r="A131" s="2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">
      <c r="A132" s="2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">
      <c r="A133" s="2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">
      <c r="A134" s="2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">
      <c r="A135" s="2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">
      <c r="A136" s="2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">
      <c r="A137" s="2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">
      <c r="A138" s="22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">
      <c r="A139" s="22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">
      <c r="A140" s="22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">
      <c r="A141" s="22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">
      <c r="A142" s="22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">
      <c r="A143" s="22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">
      <c r="A144" s="22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">
      <c r="A145" s="22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">
      <c r="A146" s="22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">
      <c r="A147" s="22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">
      <c r="A148" s="22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">
      <c r="A149" s="22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">
      <c r="A150" s="22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">
      <c r="A151" s="22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">
      <c r="A152" s="22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">
      <c r="A153" s="22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">
      <c r="A154" s="22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">
      <c r="A155" s="22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">
      <c r="A156" s="22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">
      <c r="A157" s="22"/>
    </row>
    <row r="158" spans="1:106" x14ac:dyDescent="0.3">
      <c r="A158" s="22"/>
    </row>
  </sheetData>
  <sheetProtection algorithmName="SHA-512" hashValue="RVFZohEj/sBOktIEGQ4ogTb3tq2JsOQUaogLazSkmCHgE6OMDX3cwA5JhG8yQrrKjfAY47uNF6B1KsQVEIfhqA==" saltValue="vWivEa71N71LGMrlyAgrlg==" spinCount="100000" sheet="1" objects="1" scenarios="1"/>
  <conditionalFormatting sqref="K17:N17 U17:AM17">
    <cfRule type="expression" dxfId="28" priority="21" stopIfTrue="1">
      <formula>ISTEXT($B16)</formula>
    </cfRule>
  </conditionalFormatting>
  <conditionalFormatting sqref="C16:H16 P26">
    <cfRule type="expression" dxfId="27" priority="22" stopIfTrue="1">
      <formula>ISTEXT($B13)</formula>
    </cfRule>
  </conditionalFormatting>
  <conditionalFormatting sqref="N18 X18 AH18">
    <cfRule type="expression" dxfId="26" priority="25" stopIfTrue="1">
      <formula>ISTEXT($B13)</formula>
    </cfRule>
  </conditionalFormatting>
  <conditionalFormatting sqref="I18:J18 P23:P25 D23:D24">
    <cfRule type="expression" dxfId="25" priority="27" stopIfTrue="1">
      <formula>ISTEXT($B16)</formula>
    </cfRule>
  </conditionalFormatting>
  <conditionalFormatting sqref="O18">
    <cfRule type="expression" dxfId="24" priority="6" stopIfTrue="1">
      <formula>ISTEXT(O18)</formula>
    </cfRule>
  </conditionalFormatting>
  <conditionalFormatting sqref="O21">
    <cfRule type="expression" dxfId="23" priority="7" stopIfTrue="1">
      <formula>ISTEXT($A14)</formula>
    </cfRule>
  </conditionalFormatting>
  <conditionalFormatting sqref="C18">
    <cfRule type="expression" dxfId="22" priority="3" stopIfTrue="1">
      <formula>ISTEXT(C18)</formula>
    </cfRule>
  </conditionalFormatting>
  <conditionalFormatting sqref="C21">
    <cfRule type="expression" dxfId="21" priority="4" stopIfTrue="1">
      <formula>ISTEXT($A14)</formula>
    </cfRule>
  </conditionalFormatting>
  <conditionalFormatting sqref="C31">
    <cfRule type="expression" dxfId="20" priority="1" stopIfTrue="1">
      <formula>ISTEXT(C31)</formula>
    </cfRule>
  </conditionalFormatting>
  <conditionalFormatting sqref="C34">
    <cfRule type="expression" dxfId="19" priority="2" stopIfTrue="1">
      <formula>ISTEXT($A27)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12CC-7911-45B1-82DE-0A636E13A2CF}">
  <sheetPr codeName="Sheet3"/>
  <dimension ref="A1:DB157"/>
  <sheetViews>
    <sheetView workbookViewId="0"/>
  </sheetViews>
  <sheetFormatPr defaultColWidth="9.140625" defaultRowHeight="15" x14ac:dyDescent="0.3"/>
  <cols>
    <col min="1" max="1" width="9.7109375" style="1" customWidth="1"/>
    <col min="2" max="2" width="9.42578125" style="1" customWidth="1"/>
    <col min="3" max="16" width="9.7109375" style="1" customWidth="1"/>
    <col min="17" max="16384" width="9.140625" style="1"/>
  </cols>
  <sheetData>
    <row r="1" spans="1:41" x14ac:dyDescent="0.3">
      <c r="A1" s="1" t="s">
        <v>0</v>
      </c>
    </row>
    <row r="13" spans="1:41" x14ac:dyDescent="0.3">
      <c r="B13" s="42" t="s">
        <v>10</v>
      </c>
      <c r="C13" s="44" t="s">
        <v>22</v>
      </c>
      <c r="D13" s="43"/>
      <c r="E13" s="44"/>
      <c r="F13" s="41" t="s">
        <v>15</v>
      </c>
      <c r="G13" s="41"/>
      <c r="H13" s="27"/>
      <c r="I13" s="8"/>
      <c r="J13" s="9"/>
      <c r="K13" s="8"/>
      <c r="L13" s="8"/>
      <c r="M13" s="8"/>
      <c r="N13" s="8"/>
      <c r="O13" s="8"/>
    </row>
    <row r="14" spans="1:41" x14ac:dyDescent="0.3">
      <c r="B14" s="42" t="s">
        <v>13</v>
      </c>
      <c r="C14" s="47" t="s">
        <v>17</v>
      </c>
      <c r="D14" s="46"/>
      <c r="E14" s="46"/>
      <c r="F14" s="47" t="s">
        <v>54</v>
      </c>
      <c r="G14" s="41"/>
      <c r="I14" s="8"/>
      <c r="J14" s="8"/>
      <c r="K14" s="11"/>
      <c r="L14" s="11"/>
      <c r="M14" s="11"/>
      <c r="N14" s="11"/>
      <c r="O14" s="11"/>
      <c r="P14" s="11"/>
      <c r="Q14" s="11"/>
      <c r="R14" s="10"/>
      <c r="S14" s="10"/>
    </row>
    <row r="15" spans="1:41" s="15" customFormat="1" x14ac:dyDescent="0.3">
      <c r="B15" s="4" t="s">
        <v>14</v>
      </c>
      <c r="C15" s="28" t="s">
        <v>23</v>
      </c>
      <c r="D15" s="16"/>
      <c r="E15" s="16"/>
      <c r="F15" s="16" t="s">
        <v>24</v>
      </c>
      <c r="G15" s="16"/>
      <c r="H15" s="16"/>
      <c r="I15" s="1"/>
      <c r="J15" s="10"/>
      <c r="K15" s="31"/>
      <c r="L15" s="31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5" customFormat="1" x14ac:dyDescent="0.3">
      <c r="B16" s="12"/>
      <c r="C16" s="29"/>
      <c r="D16" s="30"/>
      <c r="E16" s="30"/>
      <c r="F16" s="30"/>
      <c r="G16" s="30"/>
      <c r="H16" s="30"/>
      <c r="I16" s="31"/>
      <c r="J16" s="31"/>
      <c r="K16" s="13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106" s="17" customFormat="1" x14ac:dyDescent="0.3">
      <c r="C17" s="60" t="s">
        <v>16</v>
      </c>
      <c r="D17" s="33">
        <v>0.3</v>
      </c>
      <c r="E17" s="59">
        <v>0.41699999999999998</v>
      </c>
      <c r="F17" s="59">
        <v>0.57899999999999996</v>
      </c>
      <c r="G17" s="59">
        <v>0.80500000000000005</v>
      </c>
      <c r="H17" s="59">
        <v>1.1180000000000001</v>
      </c>
      <c r="I17" s="33">
        <v>1.554</v>
      </c>
      <c r="J17" s="33">
        <v>2.1589999999999998</v>
      </c>
      <c r="K17" s="33">
        <v>3</v>
      </c>
      <c r="L17" s="16"/>
      <c r="M17" s="16"/>
      <c r="N17" s="68"/>
      <c r="O17" s="69"/>
      <c r="P17" s="70"/>
      <c r="Q17" s="70"/>
      <c r="R17" s="70"/>
      <c r="S17" s="70"/>
      <c r="T17" s="71"/>
      <c r="U17" s="71"/>
      <c r="V17" s="72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106" s="20" customFormat="1" x14ac:dyDescent="0.3">
      <c r="C18" s="50">
        <v>19.58013</v>
      </c>
      <c r="D18" s="62">
        <v>104.3944</v>
      </c>
      <c r="E18" s="63">
        <v>56.247</v>
      </c>
      <c r="F18" s="63">
        <v>47.762599999999999</v>
      </c>
      <c r="G18" s="63">
        <v>19.951799999999999</v>
      </c>
      <c r="H18" s="63">
        <v>12.5214</v>
      </c>
      <c r="I18" s="63">
        <v>3.5619000000000001</v>
      </c>
      <c r="J18" s="63">
        <v>0.91739999999999999</v>
      </c>
      <c r="K18" s="63">
        <v>0.1419</v>
      </c>
      <c r="L18" s="32"/>
      <c r="M18" s="32"/>
      <c r="N18" s="73"/>
      <c r="O18" s="74"/>
      <c r="P18" s="75"/>
      <c r="Q18" s="75"/>
      <c r="R18" s="75"/>
      <c r="S18" s="75"/>
      <c r="T18" s="75"/>
      <c r="U18" s="75"/>
      <c r="V18" s="75"/>
      <c r="W18" s="33"/>
      <c r="X18" s="32"/>
      <c r="Y18" s="32"/>
      <c r="Z18" s="32"/>
      <c r="AA18" s="33"/>
      <c r="AB18" s="33"/>
      <c r="AC18" s="33"/>
      <c r="AD18" s="33"/>
      <c r="AE18" s="33"/>
      <c r="AF18" s="32"/>
      <c r="AG18" s="32"/>
      <c r="AH18" s="32"/>
      <c r="AI18" s="16"/>
      <c r="AJ18" s="16"/>
      <c r="AK18" s="16"/>
      <c r="AL18" s="16"/>
      <c r="AM18" s="16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spans="1:106" s="20" customFormat="1" x14ac:dyDescent="0.3">
      <c r="C19" s="57">
        <v>29.0076</v>
      </c>
      <c r="D19" s="62">
        <v>93.115499999999997</v>
      </c>
      <c r="E19" s="64">
        <v>47.375900000000001</v>
      </c>
      <c r="F19" s="64">
        <v>38.777000000000001</v>
      </c>
      <c r="G19" s="64">
        <v>12.8399</v>
      </c>
      <c r="H19" s="64">
        <v>6.8647999999999998</v>
      </c>
      <c r="I19" s="63">
        <v>-0.70589999999999997</v>
      </c>
      <c r="J19" s="63">
        <v>-1.4706999999999999</v>
      </c>
      <c r="K19" s="62">
        <v>-8.9999999999999993E-3</v>
      </c>
      <c r="L19" s="34"/>
      <c r="M19" s="34"/>
      <c r="N19" s="73"/>
      <c r="O19" s="74"/>
      <c r="P19" s="76"/>
      <c r="Q19" s="76"/>
      <c r="R19" s="76"/>
      <c r="S19" s="76"/>
      <c r="T19" s="75"/>
      <c r="U19" s="75"/>
      <c r="V19" s="74"/>
      <c r="W19" s="1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16"/>
      <c r="AJ19" s="16"/>
      <c r="AK19" s="16"/>
      <c r="AL19" s="16"/>
      <c r="AM19" s="16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pans="1:106" s="20" customFormat="1" x14ac:dyDescent="0.3">
      <c r="C20" s="57">
        <v>43.511400000000002</v>
      </c>
      <c r="D20" s="62">
        <v>79.677800000000005</v>
      </c>
      <c r="E20" s="48">
        <v>37.305100000000003</v>
      </c>
      <c r="F20" s="48">
        <v>29.409500000000001</v>
      </c>
      <c r="G20" s="48">
        <v>10.581799999999999</v>
      </c>
      <c r="H20" s="48">
        <v>0.999</v>
      </c>
      <c r="I20" s="63">
        <v>-2.8115999999999999</v>
      </c>
      <c r="J20" s="63">
        <v>-2.3332999999999999</v>
      </c>
      <c r="K20" s="63">
        <v>0</v>
      </c>
      <c r="L20" s="16"/>
      <c r="M20" s="16"/>
      <c r="N20" s="73"/>
      <c r="O20" s="74"/>
      <c r="P20" s="77"/>
      <c r="Q20" s="77"/>
      <c r="R20" s="77"/>
      <c r="S20" s="77"/>
      <c r="T20" s="75"/>
      <c r="U20" s="75"/>
      <c r="V20" s="7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1:106" s="20" customFormat="1" x14ac:dyDescent="0.3">
      <c r="C21" s="57">
        <v>58.0152</v>
      </c>
      <c r="D21" s="62">
        <v>72.160200000000003</v>
      </c>
      <c r="E21" s="63">
        <v>32.574800000000003</v>
      </c>
      <c r="F21" s="63">
        <v>23.272400000000001</v>
      </c>
      <c r="G21" s="63">
        <v>11.0556</v>
      </c>
      <c r="H21" s="63">
        <v>-1.1521999999999999</v>
      </c>
      <c r="I21" s="63">
        <v>-2.6781000000000001</v>
      </c>
      <c r="J21" s="63">
        <v>-1.5761000000000001</v>
      </c>
      <c r="K21" s="63">
        <v>3.0000000000000001E-3</v>
      </c>
      <c r="L21" s="16"/>
      <c r="M21" s="16"/>
      <c r="N21" s="73"/>
      <c r="O21" s="74"/>
      <c r="P21" s="75"/>
      <c r="Q21" s="75"/>
      <c r="R21" s="75"/>
      <c r="S21" s="75"/>
      <c r="T21" s="75"/>
      <c r="U21" s="75"/>
      <c r="V21" s="7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6" s="20" customFormat="1" x14ac:dyDescent="0.3">
      <c r="C22" s="57">
        <v>72.519000000000005</v>
      </c>
      <c r="D22" s="62">
        <v>63.440199999999997</v>
      </c>
      <c r="E22" s="63">
        <v>26.870899999999999</v>
      </c>
      <c r="F22" s="63">
        <v>18.584</v>
      </c>
      <c r="G22" s="63">
        <v>8.7089999999999996</v>
      </c>
      <c r="H22" s="63">
        <v>-3.8797000000000001</v>
      </c>
      <c r="I22" s="63">
        <v>-3.1951999999999998</v>
      </c>
      <c r="J22" s="63">
        <v>-1.9154</v>
      </c>
      <c r="K22" s="63">
        <v>4.7E-2</v>
      </c>
      <c r="L22" s="16"/>
      <c r="M22" s="16"/>
      <c r="N22" s="73"/>
      <c r="O22" s="74"/>
      <c r="P22" s="75"/>
      <c r="Q22" s="75"/>
      <c r="R22" s="75"/>
      <c r="S22" s="75"/>
      <c r="T22" s="75"/>
      <c r="U22" s="75"/>
      <c r="V22" s="7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6" s="20" customFormat="1" x14ac:dyDescent="0.3">
      <c r="C23" s="50">
        <v>87.022800000000004</v>
      </c>
      <c r="D23" s="62">
        <v>58.320300000000003</v>
      </c>
      <c r="E23" s="63">
        <v>23.8672</v>
      </c>
      <c r="F23" s="63">
        <v>15.844900000000001</v>
      </c>
      <c r="G23" s="63">
        <v>5.2759</v>
      </c>
      <c r="H23" s="63">
        <v>-4.0997000000000003</v>
      </c>
      <c r="I23" s="63">
        <v>-2.6749999999999998</v>
      </c>
      <c r="J23" s="63">
        <v>-1.3151999999999999</v>
      </c>
      <c r="K23" s="63">
        <v>3.5999999999999997E-2</v>
      </c>
      <c r="L23" s="16"/>
      <c r="M23" s="16"/>
      <c r="N23" s="73"/>
      <c r="O23" s="74"/>
      <c r="P23" s="75"/>
      <c r="Q23" s="75"/>
      <c r="R23" s="75"/>
      <c r="S23" s="75"/>
      <c r="T23" s="75"/>
      <c r="U23" s="75"/>
      <c r="V23" s="7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  <row r="24" spans="1:106" s="20" customFormat="1" x14ac:dyDescent="0.3">
      <c r="C24" s="50">
        <v>101.5266</v>
      </c>
      <c r="D24" s="62">
        <v>67.728200000000001</v>
      </c>
      <c r="E24" s="63">
        <v>30.798500000000001</v>
      </c>
      <c r="F24" s="63">
        <v>22.603000000000002</v>
      </c>
      <c r="G24" s="63">
        <v>9.3781999999999996</v>
      </c>
      <c r="H24" s="63">
        <v>-1.329</v>
      </c>
      <c r="I24" s="63">
        <v>0.1255</v>
      </c>
      <c r="J24" s="63">
        <v>0.17480000000000001</v>
      </c>
      <c r="K24" s="63">
        <v>7.3999999999999996E-2</v>
      </c>
      <c r="L24" s="16"/>
      <c r="M24" s="16"/>
      <c r="N24" s="73"/>
      <c r="O24" s="74"/>
      <c r="P24" s="75"/>
      <c r="Q24" s="75"/>
      <c r="R24" s="75"/>
      <c r="S24" s="75"/>
      <c r="T24" s="75"/>
      <c r="U24" s="75"/>
      <c r="V24" s="7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</row>
    <row r="25" spans="1:106" s="20" customFormat="1" x14ac:dyDescent="0.3">
      <c r="C25" s="50">
        <v>116.0304</v>
      </c>
      <c r="D25" s="126">
        <v>63.292999999999999</v>
      </c>
      <c r="E25" s="126">
        <v>27.736999999999998</v>
      </c>
      <c r="F25" s="126">
        <v>19.2577</v>
      </c>
      <c r="G25" s="126">
        <v>6.3033999999999999</v>
      </c>
      <c r="H25" s="126">
        <v>-1.5726</v>
      </c>
      <c r="I25" s="126">
        <v>-0.5706</v>
      </c>
      <c r="J25" s="126">
        <v>-0.215</v>
      </c>
      <c r="K25" s="127">
        <v>5.0000000000000001E-3</v>
      </c>
      <c r="L25" s="16"/>
      <c r="M25" s="16"/>
      <c r="N25" s="128"/>
      <c r="O25" s="128"/>
      <c r="P25" s="128"/>
      <c r="Q25" s="128"/>
      <c r="R25" s="128"/>
      <c r="S25" s="128"/>
      <c r="T25" s="128"/>
      <c r="U25" s="128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</row>
    <row r="26" spans="1:106" s="20" customFormat="1" x14ac:dyDescent="0.3">
      <c r="C26" s="50">
        <v>130.5342</v>
      </c>
      <c r="D26" s="126">
        <v>61.795200000000001</v>
      </c>
      <c r="E26" s="126">
        <v>25.7652</v>
      </c>
      <c r="F26" s="126">
        <v>17.8719</v>
      </c>
      <c r="G26" s="126">
        <v>4.6196000000000002</v>
      </c>
      <c r="H26" s="126">
        <v>-1.4518</v>
      </c>
      <c r="I26" s="126">
        <v>-0.2324</v>
      </c>
      <c r="J26" s="126">
        <v>-0.22620000000000001</v>
      </c>
      <c r="K26" s="127">
        <v>2E-3</v>
      </c>
      <c r="L26" s="16"/>
      <c r="M26" s="16"/>
      <c r="N26" s="128"/>
      <c r="O26" s="128"/>
      <c r="P26" s="128"/>
      <c r="Q26" s="128"/>
      <c r="R26" s="128"/>
      <c r="S26" s="128"/>
      <c r="T26" s="128"/>
      <c r="U26" s="128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spans="1:106" s="20" customFormat="1" x14ac:dyDescent="0.3">
      <c r="C27" s="51"/>
      <c r="D27" s="50"/>
      <c r="E27" s="31"/>
      <c r="F27" s="31"/>
      <c r="G27" s="31"/>
      <c r="H27" s="31"/>
      <c r="I27" s="31"/>
      <c r="J27" s="31"/>
      <c r="K27" s="16"/>
      <c r="L27" s="16"/>
      <c r="M27" s="16"/>
      <c r="N27" s="51"/>
      <c r="O27" s="50"/>
      <c r="P27" s="31"/>
      <c r="Q27" s="31"/>
      <c r="R27" s="31"/>
      <c r="S27" s="31"/>
      <c r="T27" s="31"/>
      <c r="U27" s="31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</row>
    <row r="28" spans="1:106" s="20" customFormat="1" x14ac:dyDescent="0.3">
      <c r="C28" s="56"/>
      <c r="D28" s="58"/>
      <c r="E28" s="58"/>
      <c r="F28" s="58"/>
      <c r="G28" s="58"/>
      <c r="H28" s="58"/>
      <c r="I28" s="16"/>
      <c r="J28" s="16"/>
      <c r="K28" s="16"/>
      <c r="L28" s="16"/>
      <c r="M28" s="16"/>
      <c r="N28" s="50"/>
      <c r="O28" s="33"/>
      <c r="P28" s="33"/>
      <c r="Q28" s="33"/>
      <c r="R28" s="33"/>
      <c r="S28" s="33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</row>
    <row r="29" spans="1:106" s="20" customFormat="1" x14ac:dyDescent="0.3">
      <c r="C29" s="56"/>
      <c r="D29" s="34"/>
      <c r="E29" s="34"/>
      <c r="F29" s="34"/>
      <c r="G29" s="34"/>
      <c r="H29" s="34"/>
      <c r="I29" s="16"/>
      <c r="J29" s="16"/>
      <c r="K29" s="16"/>
      <c r="L29" s="16"/>
      <c r="M29" s="16"/>
      <c r="N29" s="50"/>
      <c r="O29" s="34"/>
      <c r="P29" s="34"/>
      <c r="Q29" s="34"/>
      <c r="R29" s="34"/>
      <c r="S29" s="3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</row>
    <row r="30" spans="1:106" s="20" customFormat="1" x14ac:dyDescent="0.3">
      <c r="A30" s="18"/>
      <c r="C30" s="56"/>
      <c r="D30" s="34"/>
      <c r="E30" s="34"/>
      <c r="F30" s="34"/>
      <c r="G30" s="34"/>
      <c r="H30" s="34"/>
      <c r="I30" s="16"/>
      <c r="J30" s="16"/>
      <c r="K30" s="16"/>
      <c r="L30" s="16"/>
      <c r="M30" s="16"/>
      <c r="N30" s="50"/>
      <c r="O30" s="34"/>
      <c r="P30" s="34"/>
      <c r="Q30" s="34"/>
      <c r="R30" s="34"/>
      <c r="S30" s="34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</row>
    <row r="31" spans="1:106" s="20" customFormat="1" x14ac:dyDescent="0.3">
      <c r="A31" s="18"/>
      <c r="C31" s="56"/>
      <c r="D31" s="34"/>
      <c r="E31" s="34"/>
      <c r="F31" s="34"/>
      <c r="G31" s="34"/>
      <c r="H31" s="34"/>
      <c r="I31" s="16"/>
      <c r="J31" s="16"/>
      <c r="K31" s="16"/>
      <c r="L31" s="16"/>
      <c r="M31" s="16"/>
      <c r="N31" s="50"/>
      <c r="O31" s="34"/>
      <c r="P31" s="34"/>
      <c r="Q31" s="34"/>
      <c r="R31" s="34"/>
      <c r="S31" s="34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</row>
    <row r="32" spans="1:106" s="20" customFormat="1" x14ac:dyDescent="0.3">
      <c r="A32" s="18"/>
      <c r="C32" s="56"/>
      <c r="D32" s="34"/>
      <c r="E32" s="34"/>
      <c r="F32" s="34"/>
      <c r="G32" s="34"/>
      <c r="H32" s="34"/>
      <c r="I32" s="16"/>
      <c r="J32" s="16"/>
      <c r="K32" s="16"/>
      <c r="L32" s="16"/>
      <c r="M32" s="16"/>
      <c r="N32" s="50"/>
      <c r="O32" s="34"/>
      <c r="P32" s="34"/>
      <c r="Q32" s="34"/>
      <c r="R32" s="34"/>
      <c r="S32" s="34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</row>
    <row r="33" spans="1:106" s="20" customFormat="1" x14ac:dyDescent="0.3">
      <c r="A33" s="18"/>
      <c r="C33" s="56"/>
      <c r="D33" s="34"/>
      <c r="E33" s="34"/>
      <c r="F33" s="34"/>
      <c r="G33" s="34"/>
      <c r="H33" s="34"/>
      <c r="I33" s="16"/>
      <c r="J33" s="16"/>
      <c r="K33" s="16"/>
      <c r="L33" s="16"/>
      <c r="M33" s="16"/>
      <c r="N33" s="50"/>
      <c r="O33" s="34"/>
      <c r="P33" s="34"/>
      <c r="Q33" s="34"/>
      <c r="R33" s="34"/>
      <c r="S33" s="34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</row>
    <row r="34" spans="1:106" s="20" customFormat="1" x14ac:dyDescent="0.3">
      <c r="A34" s="18"/>
      <c r="C34" s="56"/>
      <c r="D34" s="34"/>
      <c r="E34" s="34"/>
      <c r="F34" s="34"/>
      <c r="G34" s="34"/>
      <c r="H34" s="34"/>
      <c r="I34" s="16"/>
      <c r="J34" s="16"/>
      <c r="K34" s="16"/>
      <c r="L34" s="16"/>
      <c r="M34" s="16"/>
      <c r="N34" s="50"/>
      <c r="O34" s="34"/>
      <c r="P34" s="34"/>
      <c r="Q34" s="34"/>
      <c r="R34" s="34"/>
      <c r="S34" s="34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</row>
    <row r="35" spans="1:106" s="20" customFormat="1" x14ac:dyDescent="0.3">
      <c r="A35" s="18"/>
      <c r="C35" s="56"/>
      <c r="D35" s="34"/>
      <c r="E35" s="34"/>
      <c r="F35" s="34"/>
      <c r="G35" s="34"/>
      <c r="H35" s="34"/>
      <c r="I35" s="16"/>
      <c r="J35" s="16"/>
      <c r="K35" s="16"/>
      <c r="L35" s="16"/>
      <c r="M35" s="16"/>
      <c r="N35" s="50"/>
      <c r="O35" s="34"/>
      <c r="P35" s="34"/>
      <c r="Q35" s="34"/>
      <c r="R35" s="34"/>
      <c r="S35" s="34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</row>
    <row r="36" spans="1:106" s="20" customFormat="1" x14ac:dyDescent="0.3">
      <c r="A36" s="1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</row>
    <row r="37" spans="1:106" s="20" customFormat="1" x14ac:dyDescent="0.3">
      <c r="A37" s="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</row>
    <row r="38" spans="1:106" s="20" customFormat="1" x14ac:dyDescent="0.3">
      <c r="A38" s="1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</row>
    <row r="39" spans="1:106" s="20" customFormat="1" x14ac:dyDescent="0.3">
      <c r="A39" s="1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</row>
    <row r="40" spans="1:106" s="20" customFormat="1" x14ac:dyDescent="0.3">
      <c r="A40" s="1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</row>
    <row r="41" spans="1:106" s="20" customFormat="1" x14ac:dyDescent="0.3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</row>
    <row r="42" spans="1:106" s="20" customFormat="1" x14ac:dyDescent="0.3">
      <c r="A42" s="1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</row>
    <row r="43" spans="1:106" s="20" customFormat="1" x14ac:dyDescent="0.3">
      <c r="A43" s="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</row>
    <row r="44" spans="1:106" s="20" customFormat="1" x14ac:dyDescent="0.3">
      <c r="A44" s="1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</row>
    <row r="45" spans="1:106" s="20" customFormat="1" x14ac:dyDescent="0.3">
      <c r="A45" s="1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</row>
    <row r="46" spans="1:106" s="20" customFormat="1" x14ac:dyDescent="0.3">
      <c r="A46" s="2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</row>
    <row r="47" spans="1:106" s="20" customFormat="1" x14ac:dyDescent="0.3">
      <c r="A47" s="2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</row>
    <row r="48" spans="1:106" s="20" customFormat="1" x14ac:dyDescent="0.3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</row>
    <row r="49" spans="1:106" s="20" customFormat="1" x14ac:dyDescent="0.3">
      <c r="A49" s="2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</row>
    <row r="50" spans="1:106" s="20" customFormat="1" x14ac:dyDescent="0.3">
      <c r="A50" s="2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</row>
    <row r="51" spans="1:106" s="20" customFormat="1" x14ac:dyDescent="0.3">
      <c r="A51" s="2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</row>
    <row r="52" spans="1:106" s="20" customFormat="1" x14ac:dyDescent="0.3">
      <c r="A52" s="2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</row>
    <row r="53" spans="1:106" s="20" customFormat="1" x14ac:dyDescent="0.3">
      <c r="A53" s="2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</row>
    <row r="54" spans="1:106" s="20" customFormat="1" x14ac:dyDescent="0.3">
      <c r="A54" s="2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</row>
    <row r="55" spans="1:106" s="20" customFormat="1" x14ac:dyDescent="0.3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</row>
    <row r="56" spans="1:106" s="20" customFormat="1" x14ac:dyDescent="0.3">
      <c r="A56" s="2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</row>
    <row r="57" spans="1:106" s="20" customFormat="1" x14ac:dyDescent="0.3">
      <c r="A57" s="2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</row>
    <row r="58" spans="1:106" s="20" customFormat="1" x14ac:dyDescent="0.3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</row>
    <row r="59" spans="1:106" s="20" customFormat="1" x14ac:dyDescent="0.3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</row>
    <row r="60" spans="1:106" s="20" customFormat="1" x14ac:dyDescent="0.3">
      <c r="A60" s="2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</row>
    <row r="61" spans="1:106" s="20" customFormat="1" x14ac:dyDescent="0.3">
      <c r="A61" s="2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</row>
    <row r="62" spans="1:106" s="20" customFormat="1" x14ac:dyDescent="0.3">
      <c r="A62" s="2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</row>
    <row r="63" spans="1:106" s="20" customFormat="1" x14ac:dyDescent="0.3">
      <c r="A63" s="2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</row>
    <row r="64" spans="1:106" s="20" customFormat="1" x14ac:dyDescent="0.3">
      <c r="A64" s="21"/>
      <c r="B64" s="4"/>
      <c r="C64" s="4"/>
      <c r="D64" s="4"/>
      <c r="E64" s="4"/>
      <c r="F64" s="4"/>
      <c r="G64" s="4"/>
      <c r="H64" s="4"/>
      <c r="I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</row>
    <row r="65" spans="1:106" s="20" customFormat="1" x14ac:dyDescent="0.3">
      <c r="A65" s="21"/>
      <c r="B65" s="4"/>
      <c r="C65" s="4"/>
      <c r="D65" s="4"/>
      <c r="E65" s="4"/>
      <c r="F65" s="4"/>
      <c r="G65" s="4"/>
      <c r="H65" s="4"/>
      <c r="I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</row>
    <row r="66" spans="1:106" s="20" customFormat="1" x14ac:dyDescent="0.3">
      <c r="A66" s="21"/>
      <c r="B66" s="4"/>
      <c r="C66" s="4"/>
      <c r="D66" s="4"/>
      <c r="E66" s="4"/>
      <c r="F66" s="4"/>
      <c r="G66" s="4"/>
      <c r="H66" s="4"/>
      <c r="I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</row>
    <row r="67" spans="1:106" x14ac:dyDescent="0.3">
      <c r="A67" s="2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</row>
    <row r="68" spans="1:106" x14ac:dyDescent="0.3">
      <c r="A68" s="2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">
      <c r="A69" s="2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">
      <c r="A70" s="2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">
      <c r="A71" s="2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">
      <c r="A72" s="2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">
      <c r="A73" s="2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">
      <c r="A74" s="2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">
      <c r="A75" s="2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">
      <c r="A76" s="2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">
      <c r="A77" s="2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">
      <c r="A78" s="2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">
      <c r="A79" s="2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">
      <c r="A80" s="2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">
      <c r="A81" s="2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">
      <c r="A82" s="2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">
      <c r="A83" s="2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">
      <c r="A84" s="2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">
      <c r="A85" s="2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">
      <c r="A86" s="2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">
      <c r="A87" s="2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">
      <c r="A88" s="2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">
      <c r="A89" s="2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">
      <c r="A90" s="2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">
      <c r="A91" s="2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">
      <c r="A92" s="2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">
      <c r="A93" s="2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">
      <c r="A94" s="2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">
      <c r="A95" s="2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">
      <c r="A96" s="2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">
      <c r="A97" s="2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">
      <c r="A98" s="2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">
      <c r="A99" s="2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">
      <c r="A100" s="2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">
      <c r="A101" s="2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">
      <c r="A102" s="2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">
      <c r="A103" s="2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">
      <c r="A104" s="2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">
      <c r="A105" s="2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">
      <c r="A106" s="2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">
      <c r="A107" s="2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">
      <c r="A108" s="2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">
      <c r="A109" s="2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">
      <c r="A110" s="2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">
      <c r="A111" s="2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">
      <c r="A112" s="2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">
      <c r="A113" s="2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">
      <c r="A114" s="2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">
      <c r="A115" s="2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">
      <c r="A116" s="2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">
      <c r="A117" s="2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">
      <c r="A118" s="2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">
      <c r="A119" s="2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">
      <c r="A120" s="2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">
      <c r="A121" s="2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">
      <c r="A122" s="2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">
      <c r="A123" s="2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">
      <c r="A124" s="2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">
      <c r="A125" s="2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">
      <c r="A126" s="22"/>
      <c r="B126" s="24"/>
      <c r="C126" s="24"/>
      <c r="D126" s="24"/>
      <c r="E126" s="24"/>
      <c r="F126" s="24"/>
      <c r="G126" s="24"/>
      <c r="H126" s="24"/>
      <c r="I126" s="2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">
      <c r="A127" s="22"/>
      <c r="B127" s="24"/>
      <c r="C127" s="24"/>
      <c r="D127" s="24"/>
      <c r="E127" s="24"/>
      <c r="F127" s="24"/>
      <c r="G127" s="24"/>
      <c r="H127" s="24"/>
      <c r="I127" s="2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">
      <c r="A128" s="22"/>
      <c r="B128" s="24"/>
      <c r="C128" s="24"/>
      <c r="D128" s="24"/>
      <c r="E128" s="24"/>
      <c r="F128" s="24"/>
      <c r="G128" s="24"/>
      <c r="H128" s="24"/>
      <c r="I128" s="2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">
      <c r="A129" s="22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">
      <c r="A130" s="22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">
      <c r="A131" s="22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">
      <c r="A132" s="22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">
      <c r="A133" s="22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">
      <c r="A134" s="22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">
      <c r="A135" s="22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">
      <c r="A136" s="22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">
      <c r="A137" s="22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">
      <c r="A138" s="22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">
      <c r="A139" s="22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">
      <c r="A140" s="22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">
      <c r="A141" s="22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">
      <c r="A142" s="22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">
      <c r="A143" s="22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">
      <c r="A144" s="22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">
      <c r="A145" s="22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">
      <c r="A146" s="22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">
      <c r="A147" s="22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">
      <c r="A148" s="22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">
      <c r="A149" s="22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">
      <c r="A150" s="22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">
      <c r="A151" s="22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">
      <c r="A152" s="22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">
      <c r="A153" s="22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">
      <c r="A154" s="22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">
      <c r="A155" s="22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">
      <c r="A156" s="22"/>
    </row>
    <row r="157" spans="1:106" x14ac:dyDescent="0.3">
      <c r="A157" s="22"/>
    </row>
  </sheetData>
  <sheetProtection algorithmName="SHA-512" hashValue="0+FaiE26g/q1JbkLGmY79bvzKUOs5LCM8nAAd6ADRbCeG27aR8CookgvMnJHWG4rAwKOsrE7oDJ108607xcGiQ==" saltValue="+VO3DkH7NNLw5uv8Ls1ivg==" spinCount="100000" sheet="1" objects="1" scenarios="1"/>
  <mergeCells count="2">
    <mergeCell ref="N25:U25"/>
    <mergeCell ref="N26:U26"/>
  </mergeCells>
  <conditionalFormatting sqref="B16">
    <cfRule type="expression" dxfId="18" priority="9" stopIfTrue="1">
      <formula>ISTEXT(B16)</formula>
    </cfRule>
  </conditionalFormatting>
  <conditionalFormatting sqref="D17">
    <cfRule type="expression" dxfId="17" priority="8" stopIfTrue="1">
      <formula>ISTEXT(D17)</formula>
    </cfRule>
  </conditionalFormatting>
  <conditionalFormatting sqref="C16">
    <cfRule type="expression" dxfId="16" priority="7" stopIfTrue="1">
      <formula>ISTEXT(C16)</formula>
    </cfRule>
  </conditionalFormatting>
  <conditionalFormatting sqref="F16 G17">
    <cfRule type="expression" dxfId="15" priority="6" stopIfTrue="1">
      <formula>ISTEXT($A9)</formula>
    </cfRule>
  </conditionalFormatting>
  <conditionalFormatting sqref="X17:AM17 K17:M17">
    <cfRule type="expression" dxfId="14" priority="10" stopIfTrue="1">
      <formula>ISTEXT($B15)</formula>
    </cfRule>
  </conditionalFormatting>
  <conditionalFormatting sqref="X18 AH18">
    <cfRule type="expression" dxfId="13" priority="12" stopIfTrue="1">
      <formula>ISTEXT(#REF!)</formula>
    </cfRule>
  </conditionalFormatting>
  <conditionalFormatting sqref="O17">
    <cfRule type="expression" dxfId="12" priority="4" stopIfTrue="1">
      <formula>ISTEXT(O17)</formula>
    </cfRule>
  </conditionalFormatting>
  <conditionalFormatting sqref="R17">
    <cfRule type="expression" dxfId="11" priority="3" stopIfTrue="1">
      <formula>ISTEXT($A10)</formula>
    </cfRule>
  </conditionalFormatting>
  <conditionalFormatting sqref="V17:W17">
    <cfRule type="expression" dxfId="10" priority="5" stopIfTrue="1">
      <formula>ISTEXT($B15)</formula>
    </cfRule>
  </conditionalFormatting>
  <conditionalFormatting sqref="C18">
    <cfRule type="expression" dxfId="9" priority="1" stopIfTrue="1">
      <formula>ISTEXT(C18)</formula>
    </cfRule>
  </conditionalFormatting>
  <conditionalFormatting sqref="C21">
    <cfRule type="expression" dxfId="8" priority="2" stopIfTrue="1">
      <formula>ISTEXT($A14)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7FCD5-662F-4A25-9960-9CE59FAF36D2}">
  <sheetPr codeName="Sheet5"/>
  <dimension ref="A1:DB157"/>
  <sheetViews>
    <sheetView workbookViewId="0"/>
  </sheetViews>
  <sheetFormatPr defaultColWidth="9.140625" defaultRowHeight="15" x14ac:dyDescent="0.3"/>
  <cols>
    <col min="1" max="1" width="9.7109375" style="1" customWidth="1"/>
    <col min="2" max="2" width="9.42578125" style="1" customWidth="1"/>
    <col min="3" max="3" width="9.7109375" style="1" customWidth="1"/>
    <col min="4" max="4" width="19" style="1" customWidth="1"/>
    <col min="5" max="5" width="9.7109375" style="1" customWidth="1"/>
    <col min="6" max="6" width="12.7109375" style="1" customWidth="1"/>
    <col min="7" max="12" width="9.7109375" style="1" customWidth="1"/>
    <col min="13" max="13" width="13.28515625" style="1" customWidth="1"/>
    <col min="14" max="16" width="9.7109375" style="1" customWidth="1"/>
    <col min="17" max="16384" width="9.140625" style="1"/>
  </cols>
  <sheetData>
    <row r="1" spans="1:41" x14ac:dyDescent="0.3">
      <c r="A1" s="1" t="s">
        <v>0</v>
      </c>
    </row>
    <row r="13" spans="1:41" x14ac:dyDescent="0.3">
      <c r="A13" s="102"/>
      <c r="B13" s="103" t="s">
        <v>25</v>
      </c>
      <c r="C13" s="103"/>
      <c r="D13" s="103"/>
      <c r="E13" s="33">
        <v>0.3</v>
      </c>
      <c r="F13" s="44" t="s">
        <v>18</v>
      </c>
      <c r="H13" s="27"/>
      <c r="I13" s="8"/>
      <c r="J13" s="9"/>
      <c r="K13" s="8"/>
      <c r="L13" s="8"/>
      <c r="M13" s="8"/>
      <c r="N13" s="8"/>
      <c r="O13" s="8"/>
    </row>
    <row r="14" spans="1:41" x14ac:dyDescent="0.3">
      <c r="A14" s="102"/>
      <c r="B14" s="103" t="s">
        <v>27</v>
      </c>
      <c r="C14" s="103"/>
      <c r="D14" s="103"/>
      <c r="E14" s="33">
        <v>3</v>
      </c>
      <c r="F14" s="44" t="s">
        <v>18</v>
      </c>
      <c r="H14" s="14"/>
      <c r="I14" s="8"/>
      <c r="J14" s="8"/>
      <c r="K14" s="11"/>
      <c r="L14" s="11"/>
      <c r="M14" s="11"/>
      <c r="N14" s="11"/>
      <c r="O14" s="11"/>
      <c r="P14" s="11"/>
      <c r="Q14" s="11"/>
      <c r="R14" s="10"/>
      <c r="S14" s="10"/>
    </row>
    <row r="15" spans="1:41" s="15" customFormat="1" x14ac:dyDescent="0.3">
      <c r="A15" s="104"/>
      <c r="B15" s="105" t="s">
        <v>59</v>
      </c>
      <c r="C15" s="105"/>
      <c r="D15" s="106"/>
      <c r="E15" s="31">
        <v>10000</v>
      </c>
      <c r="F15" s="28" t="s">
        <v>26</v>
      </c>
      <c r="H15" s="16"/>
      <c r="I15" s="1"/>
      <c r="J15" s="10"/>
      <c r="K15" s="31"/>
      <c r="L15" s="31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5" customFormat="1" x14ac:dyDescent="0.3">
      <c r="A16" s="104"/>
      <c r="B16" s="117"/>
      <c r="C16" s="117"/>
      <c r="D16" s="117"/>
      <c r="F16" s="112"/>
      <c r="J16" s="31"/>
      <c r="K16" s="13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106" s="17" customFormat="1" x14ac:dyDescent="0.3">
      <c r="A17" s="107"/>
      <c r="B17" s="118"/>
      <c r="C17" s="119"/>
      <c r="D17" s="75"/>
      <c r="E17" s="59"/>
      <c r="F17" s="65"/>
      <c r="G17" s="70"/>
      <c r="H17" s="70"/>
      <c r="I17" s="71"/>
      <c r="J17" s="71"/>
      <c r="K17" s="72"/>
      <c r="L17" s="16"/>
      <c r="M17" s="16"/>
      <c r="N17" s="68"/>
      <c r="O17" s="69"/>
      <c r="P17" s="70"/>
      <c r="Q17" s="70"/>
      <c r="R17" s="70"/>
      <c r="S17" s="70"/>
      <c r="T17" s="71"/>
      <c r="U17" s="71"/>
      <c r="V17" s="72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106" s="20" customFormat="1" x14ac:dyDescent="0.3">
      <c r="A18" s="109"/>
      <c r="B18" s="110" t="s">
        <v>53</v>
      </c>
      <c r="C18" s="110"/>
      <c r="D18" s="110"/>
      <c r="E18" s="31">
        <f ca="1">IF(E19&gt;100,"ERROR",IF(E19&lt;0,"ERROR",'Background math'!K4))</f>
        <v>1131.7730012852626</v>
      </c>
      <c r="F18" s="28" t="s">
        <v>58</v>
      </c>
      <c r="G18" s="100"/>
      <c r="H18" s="30"/>
      <c r="I18" s="31"/>
      <c r="J18" s="75"/>
      <c r="K18" s="75"/>
      <c r="L18" s="32"/>
      <c r="M18" s="32"/>
      <c r="N18" s="73"/>
      <c r="O18" s="74"/>
      <c r="P18" s="75"/>
      <c r="Q18" s="75"/>
      <c r="R18" s="75"/>
      <c r="S18" s="75"/>
      <c r="T18" s="75"/>
      <c r="U18" s="75"/>
      <c r="V18" s="75"/>
      <c r="W18" s="33"/>
      <c r="X18" s="32"/>
      <c r="Y18" s="32"/>
      <c r="Z18" s="32"/>
      <c r="AA18" s="33"/>
      <c r="AB18" s="33"/>
      <c r="AC18" s="33"/>
      <c r="AD18" s="33"/>
      <c r="AE18" s="33"/>
      <c r="AF18" s="32"/>
      <c r="AG18" s="32"/>
      <c r="AH18" s="32"/>
      <c r="AI18" s="16"/>
      <c r="AJ18" s="16"/>
      <c r="AK18" s="16"/>
      <c r="AL18" s="16"/>
      <c r="AM18" s="16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spans="1:106" s="20" customFormat="1" x14ac:dyDescent="0.3">
      <c r="A19" s="109"/>
      <c r="C19" s="111" t="s">
        <v>47</v>
      </c>
      <c r="D19" s="110"/>
      <c r="E19" s="131">
        <v>10</v>
      </c>
      <c r="F19" s="66" t="s">
        <v>49</v>
      </c>
      <c r="H19" s="76"/>
      <c r="I19" s="130" t="str">
        <f>IF(E19&lt;0,"** ETHANOL CONTENT MUST BE BETWEEN 0 AND 100 **",IF(E19&gt;100,"** ETHANOL CONTENT MUST BE BETWEEN 0 AND 100 **",""))</f>
        <v/>
      </c>
      <c r="J19" s="130"/>
      <c r="K19" s="130"/>
      <c r="L19" s="130"/>
      <c r="M19" s="130"/>
      <c r="N19" s="73"/>
      <c r="O19" s="74"/>
      <c r="P19" s="76"/>
      <c r="Q19" s="76"/>
      <c r="R19" s="76"/>
      <c r="S19" s="76"/>
      <c r="T19" s="75"/>
      <c r="U19" s="75"/>
      <c r="V19" s="74"/>
      <c r="W19" s="1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16"/>
      <c r="AJ19" s="16"/>
      <c r="AK19" s="16"/>
      <c r="AL19" s="16"/>
      <c r="AM19" s="16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pans="1:106" s="20" customFormat="1" x14ac:dyDescent="0.3">
      <c r="A20" s="109"/>
      <c r="C20" s="110" t="s">
        <v>48</v>
      </c>
      <c r="D20" s="108"/>
      <c r="E20" s="132">
        <v>43.5</v>
      </c>
      <c r="F20" s="67" t="s">
        <v>50</v>
      </c>
      <c r="H20" s="77"/>
      <c r="I20" s="129" t="str">
        <f>IF(E20&lt;20,"** FUEL PRESSURE MUST BE BETWEEN 20 AND 130 PSID **",IF(E20&gt;130,"** FUEL PRESSURE MUST BE BETWEEN 20 AND 130 PSID **",""))</f>
        <v/>
      </c>
      <c r="J20" s="129"/>
      <c r="K20" s="129"/>
      <c r="L20" s="129"/>
      <c r="M20" s="129"/>
      <c r="N20" s="73"/>
      <c r="O20" s="74"/>
      <c r="P20" s="77"/>
      <c r="Q20" s="77"/>
      <c r="R20" s="77"/>
      <c r="S20" s="77"/>
      <c r="T20" s="75"/>
      <c r="U20" s="75"/>
      <c r="V20" s="7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1:106" s="20" customFormat="1" x14ac:dyDescent="0.3">
      <c r="C21" s="73"/>
      <c r="D21" s="74"/>
      <c r="E21" s="75"/>
      <c r="F21" s="75"/>
      <c r="G21" s="75"/>
      <c r="H21" s="75"/>
      <c r="I21" s="101"/>
      <c r="J21" s="101"/>
      <c r="K21" s="101"/>
      <c r="L21" s="16"/>
      <c r="M21" s="16"/>
      <c r="N21" s="73"/>
      <c r="O21" s="74"/>
      <c r="P21" s="75"/>
      <c r="Q21" s="75"/>
      <c r="R21" s="75"/>
      <c r="S21" s="75"/>
      <c r="T21" s="75"/>
      <c r="U21" s="75"/>
      <c r="V21" s="7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6" s="20" customFormat="1" x14ac:dyDescent="0.3">
      <c r="C22" s="73"/>
      <c r="D22" s="74"/>
      <c r="E22" s="75"/>
      <c r="F22" s="75"/>
      <c r="G22" s="75"/>
      <c r="H22" s="75"/>
      <c r="I22" s="75"/>
      <c r="J22" s="75"/>
      <c r="K22" s="75"/>
      <c r="L22" s="16"/>
      <c r="M22" s="16"/>
      <c r="N22" s="73"/>
      <c r="O22" s="74"/>
      <c r="P22" s="75"/>
      <c r="Q22" s="75"/>
      <c r="R22" s="75"/>
      <c r="S22" s="75"/>
      <c r="T22" s="75"/>
      <c r="U22" s="75"/>
      <c r="V22" s="7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6" s="20" customFormat="1" x14ac:dyDescent="0.3">
      <c r="C23" s="73"/>
      <c r="D23" s="74"/>
      <c r="E23" s="75"/>
      <c r="F23" s="75"/>
      <c r="G23" s="75"/>
      <c r="H23" s="75"/>
      <c r="I23" s="75"/>
      <c r="J23" s="75"/>
      <c r="K23" s="75"/>
      <c r="L23" s="16"/>
      <c r="M23" s="16"/>
      <c r="N23" s="73"/>
      <c r="O23" s="74"/>
      <c r="P23" s="75"/>
      <c r="Q23" s="75"/>
      <c r="R23" s="75"/>
      <c r="S23" s="75"/>
      <c r="T23" s="75"/>
      <c r="U23" s="75"/>
      <c r="V23" s="7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  <row r="24" spans="1:106" s="20" customFormat="1" x14ac:dyDescent="0.3">
      <c r="C24" s="73"/>
      <c r="D24" s="74"/>
      <c r="E24" s="75"/>
      <c r="F24" s="75"/>
      <c r="G24" s="75"/>
      <c r="H24" s="75"/>
      <c r="I24" s="75"/>
      <c r="J24" s="75"/>
      <c r="K24" s="75"/>
      <c r="L24" s="16"/>
      <c r="M24" s="16"/>
      <c r="N24" s="73"/>
      <c r="O24" s="74"/>
      <c r="P24" s="75"/>
      <c r="Q24" s="75"/>
      <c r="R24" s="75"/>
      <c r="S24" s="75"/>
      <c r="T24" s="75"/>
      <c r="U24" s="75"/>
      <c r="V24" s="7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</row>
    <row r="25" spans="1:106" s="20" customFormat="1" x14ac:dyDescent="0.3">
      <c r="C25" s="55"/>
      <c r="D25" s="55"/>
      <c r="E25" s="55"/>
      <c r="F25" s="55"/>
      <c r="G25" s="55"/>
      <c r="H25" s="55"/>
      <c r="I25" s="55"/>
      <c r="J25" s="55"/>
      <c r="K25" s="16"/>
      <c r="L25" s="16"/>
      <c r="M25" s="16"/>
      <c r="N25" s="128"/>
      <c r="O25" s="128"/>
      <c r="P25" s="128"/>
      <c r="Q25" s="128"/>
      <c r="R25" s="128"/>
      <c r="S25" s="128"/>
      <c r="T25" s="128"/>
      <c r="U25" s="128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</row>
    <row r="26" spans="1:106" s="20" customFormat="1" x14ac:dyDescent="0.3">
      <c r="C26" s="55"/>
      <c r="D26" s="55"/>
      <c r="E26" s="55"/>
      <c r="F26" s="55"/>
      <c r="G26" s="55"/>
      <c r="H26" s="55"/>
      <c r="I26" s="55"/>
      <c r="J26" s="55"/>
      <c r="K26" s="16"/>
      <c r="L26" s="16"/>
      <c r="M26" s="16"/>
      <c r="N26" s="128"/>
      <c r="O26" s="128"/>
      <c r="P26" s="128"/>
      <c r="Q26" s="128"/>
      <c r="R26" s="128"/>
      <c r="S26" s="128"/>
      <c r="T26" s="128"/>
      <c r="U26" s="128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spans="1:106" s="20" customFormat="1" x14ac:dyDescent="0.3">
      <c r="C27" s="51"/>
      <c r="D27" s="50"/>
      <c r="E27" s="31"/>
      <c r="F27" s="31"/>
      <c r="G27" s="31"/>
      <c r="H27" s="31"/>
      <c r="I27" s="31"/>
      <c r="J27" s="31"/>
      <c r="K27" s="16"/>
      <c r="L27" s="16"/>
      <c r="M27" s="16"/>
      <c r="N27" s="51"/>
      <c r="O27" s="50"/>
      <c r="P27" s="31"/>
      <c r="Q27" s="31"/>
      <c r="R27" s="31"/>
      <c r="S27" s="31"/>
      <c r="T27" s="31"/>
      <c r="U27" s="31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</row>
    <row r="28" spans="1:106" s="20" customFormat="1" x14ac:dyDescent="0.3">
      <c r="C28" s="50"/>
      <c r="D28" s="33"/>
      <c r="E28" s="33"/>
      <c r="F28" s="33"/>
      <c r="G28" s="33"/>
      <c r="H28" s="33"/>
      <c r="I28" s="16"/>
      <c r="J28" s="16"/>
      <c r="K28" s="16"/>
      <c r="L28" s="16"/>
      <c r="M28" s="16"/>
      <c r="N28" s="50"/>
      <c r="O28" s="33"/>
      <c r="P28" s="33"/>
      <c r="Q28" s="33"/>
      <c r="R28" s="33"/>
      <c r="S28" s="33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</row>
    <row r="29" spans="1:106" s="20" customFormat="1" x14ac:dyDescent="0.3">
      <c r="C29" s="50"/>
      <c r="D29" s="34"/>
      <c r="E29" s="34"/>
      <c r="F29" s="34"/>
      <c r="G29" s="34"/>
      <c r="H29" s="34"/>
      <c r="I29" s="16"/>
      <c r="J29" s="16"/>
      <c r="K29" s="16"/>
      <c r="L29" s="16"/>
      <c r="M29" s="16"/>
      <c r="N29" s="50"/>
      <c r="O29" s="34"/>
      <c r="P29" s="34"/>
      <c r="Q29" s="34"/>
      <c r="R29" s="34"/>
      <c r="S29" s="3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</row>
    <row r="30" spans="1:106" s="20" customFormat="1" x14ac:dyDescent="0.3">
      <c r="A30" s="18"/>
      <c r="C30" s="50"/>
      <c r="D30" s="34"/>
      <c r="E30" s="34"/>
      <c r="F30" s="34"/>
      <c r="G30" s="34"/>
      <c r="H30" s="34"/>
      <c r="I30" s="16"/>
      <c r="J30" s="16"/>
      <c r="K30" s="16"/>
      <c r="L30" s="16"/>
      <c r="M30" s="16"/>
      <c r="N30" s="50"/>
      <c r="O30" s="34"/>
      <c r="P30" s="34"/>
      <c r="Q30" s="34"/>
      <c r="R30" s="34"/>
      <c r="S30" s="34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</row>
    <row r="31" spans="1:106" s="20" customFormat="1" x14ac:dyDescent="0.3">
      <c r="A31" s="18"/>
      <c r="C31" s="50"/>
      <c r="D31" s="34"/>
      <c r="E31" s="34"/>
      <c r="F31" s="34"/>
      <c r="G31" s="34"/>
      <c r="H31" s="34"/>
      <c r="I31" s="16"/>
      <c r="J31" s="16"/>
      <c r="K31" s="16"/>
      <c r="L31" s="16"/>
      <c r="M31" s="16"/>
      <c r="N31" s="50"/>
      <c r="O31" s="34"/>
      <c r="P31" s="34"/>
      <c r="Q31" s="34"/>
      <c r="R31" s="34"/>
      <c r="S31" s="34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</row>
    <row r="32" spans="1:106" s="20" customFormat="1" x14ac:dyDescent="0.3">
      <c r="A32" s="18"/>
      <c r="C32" s="50"/>
      <c r="D32" s="34"/>
      <c r="E32" s="34"/>
      <c r="F32" s="34"/>
      <c r="G32" s="34"/>
      <c r="H32" s="34"/>
      <c r="I32" s="16"/>
      <c r="J32" s="16"/>
      <c r="K32" s="16"/>
      <c r="L32" s="16"/>
      <c r="M32" s="16"/>
      <c r="N32" s="50"/>
      <c r="O32" s="34"/>
      <c r="P32" s="34"/>
      <c r="Q32" s="34"/>
      <c r="R32" s="34"/>
      <c r="S32" s="34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</row>
    <row r="33" spans="1:106" s="20" customFormat="1" x14ac:dyDescent="0.3">
      <c r="A33" s="18"/>
      <c r="C33" s="50"/>
      <c r="D33" s="34"/>
      <c r="E33" s="34"/>
      <c r="F33" s="34"/>
      <c r="G33" s="34"/>
      <c r="H33" s="34"/>
      <c r="I33" s="16"/>
      <c r="J33" s="16"/>
      <c r="K33" s="16"/>
      <c r="L33" s="16"/>
      <c r="M33" s="16"/>
      <c r="N33" s="50"/>
      <c r="O33" s="34"/>
      <c r="P33" s="34"/>
      <c r="Q33" s="34"/>
      <c r="R33" s="34"/>
      <c r="S33" s="34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</row>
    <row r="34" spans="1:106" s="20" customFormat="1" x14ac:dyDescent="0.3">
      <c r="A34" s="18"/>
      <c r="C34" s="50"/>
      <c r="D34" s="34"/>
      <c r="E34" s="34"/>
      <c r="F34" s="34"/>
      <c r="G34" s="34"/>
      <c r="H34" s="34"/>
      <c r="I34" s="16"/>
      <c r="J34" s="16"/>
      <c r="K34" s="16"/>
      <c r="L34" s="16"/>
      <c r="M34" s="16"/>
      <c r="N34" s="50"/>
      <c r="O34" s="34"/>
      <c r="P34" s="34"/>
      <c r="Q34" s="34"/>
      <c r="R34" s="34"/>
      <c r="S34" s="34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</row>
    <row r="35" spans="1:106" s="20" customFormat="1" x14ac:dyDescent="0.3">
      <c r="A35" s="18"/>
      <c r="C35" s="50"/>
      <c r="D35" s="34"/>
      <c r="E35" s="34"/>
      <c r="F35" s="34"/>
      <c r="G35" s="34"/>
      <c r="H35" s="34"/>
      <c r="I35" s="16"/>
      <c r="J35" s="16"/>
      <c r="K35" s="16"/>
      <c r="L35" s="16"/>
      <c r="M35" s="16"/>
      <c r="N35" s="50"/>
      <c r="O35" s="34"/>
      <c r="P35" s="34"/>
      <c r="Q35" s="34"/>
      <c r="R35" s="34"/>
      <c r="S35" s="34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</row>
    <row r="36" spans="1:106" s="20" customFormat="1" x14ac:dyDescent="0.3">
      <c r="A36" s="1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</row>
    <row r="37" spans="1:106" s="20" customFormat="1" x14ac:dyDescent="0.3">
      <c r="A37" s="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</row>
    <row r="38" spans="1:106" s="20" customFormat="1" x14ac:dyDescent="0.3">
      <c r="A38" s="1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</row>
    <row r="39" spans="1:106" s="20" customFormat="1" x14ac:dyDescent="0.3">
      <c r="A39" s="1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</row>
    <row r="40" spans="1:106" s="20" customFormat="1" x14ac:dyDescent="0.3">
      <c r="A40" s="1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</row>
    <row r="41" spans="1:106" s="20" customFormat="1" x14ac:dyDescent="0.3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</row>
    <row r="42" spans="1:106" s="20" customFormat="1" x14ac:dyDescent="0.3">
      <c r="A42" s="1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</row>
    <row r="43" spans="1:106" s="20" customFormat="1" x14ac:dyDescent="0.3">
      <c r="A43" s="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</row>
    <row r="44" spans="1:106" s="20" customFormat="1" x14ac:dyDescent="0.3">
      <c r="A44" s="1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</row>
    <row r="45" spans="1:106" s="20" customFormat="1" x14ac:dyDescent="0.3">
      <c r="A45" s="1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</row>
    <row r="46" spans="1:106" s="20" customFormat="1" x14ac:dyDescent="0.3">
      <c r="A46" s="2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</row>
    <row r="47" spans="1:106" s="20" customFormat="1" x14ac:dyDescent="0.3">
      <c r="A47" s="2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</row>
    <row r="48" spans="1:106" s="20" customFormat="1" x14ac:dyDescent="0.3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</row>
    <row r="49" spans="1:106" s="20" customFormat="1" x14ac:dyDescent="0.3">
      <c r="A49" s="2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</row>
    <row r="50" spans="1:106" s="20" customFormat="1" x14ac:dyDescent="0.3">
      <c r="A50" s="2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</row>
    <row r="51" spans="1:106" s="20" customFormat="1" x14ac:dyDescent="0.3">
      <c r="A51" s="2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</row>
    <row r="52" spans="1:106" s="20" customFormat="1" x14ac:dyDescent="0.3">
      <c r="A52" s="2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</row>
    <row r="53" spans="1:106" s="20" customFormat="1" x14ac:dyDescent="0.3">
      <c r="A53" s="2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</row>
    <row r="54" spans="1:106" s="20" customFormat="1" x14ac:dyDescent="0.3">
      <c r="A54" s="2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</row>
    <row r="55" spans="1:106" s="20" customFormat="1" x14ac:dyDescent="0.3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</row>
    <row r="56" spans="1:106" s="20" customFormat="1" x14ac:dyDescent="0.3">
      <c r="A56" s="2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</row>
    <row r="57" spans="1:106" s="20" customFormat="1" x14ac:dyDescent="0.3">
      <c r="A57" s="2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</row>
    <row r="58" spans="1:106" s="20" customFormat="1" x14ac:dyDescent="0.3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</row>
    <row r="59" spans="1:106" s="20" customFormat="1" x14ac:dyDescent="0.3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</row>
    <row r="60" spans="1:106" s="20" customFormat="1" x14ac:dyDescent="0.3">
      <c r="A60" s="2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</row>
    <row r="61" spans="1:106" s="20" customFormat="1" x14ac:dyDescent="0.3">
      <c r="A61" s="2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</row>
    <row r="62" spans="1:106" s="20" customFormat="1" x14ac:dyDescent="0.3">
      <c r="A62" s="2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</row>
    <row r="63" spans="1:106" s="20" customFormat="1" x14ac:dyDescent="0.3">
      <c r="A63" s="2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</row>
    <row r="64" spans="1:106" s="20" customFormat="1" x14ac:dyDescent="0.3">
      <c r="A64" s="21"/>
      <c r="B64" s="4"/>
      <c r="C64" s="4"/>
      <c r="D64" s="4"/>
      <c r="E64" s="4"/>
      <c r="F64" s="4"/>
      <c r="G64" s="4"/>
      <c r="H64" s="4"/>
      <c r="I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</row>
    <row r="65" spans="1:106" s="20" customFormat="1" x14ac:dyDescent="0.3">
      <c r="A65" s="21"/>
      <c r="B65" s="4"/>
      <c r="C65" s="4"/>
      <c r="D65" s="4"/>
      <c r="E65" s="4"/>
      <c r="F65" s="4"/>
      <c r="G65" s="4"/>
      <c r="H65" s="4"/>
      <c r="I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</row>
    <row r="66" spans="1:106" s="20" customFormat="1" x14ac:dyDescent="0.3">
      <c r="A66" s="21"/>
      <c r="B66" s="4"/>
      <c r="C66" s="4"/>
      <c r="D66" s="4"/>
      <c r="E66" s="4"/>
      <c r="F66" s="4"/>
      <c r="G66" s="4"/>
      <c r="H66" s="4"/>
      <c r="I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</row>
    <row r="67" spans="1:106" x14ac:dyDescent="0.3">
      <c r="A67" s="2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</row>
    <row r="68" spans="1:106" x14ac:dyDescent="0.3">
      <c r="A68" s="2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">
      <c r="A69" s="2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">
      <c r="A70" s="2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">
      <c r="A71" s="2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">
      <c r="A72" s="2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">
      <c r="A73" s="2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">
      <c r="A74" s="2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">
      <c r="A75" s="2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">
      <c r="A76" s="2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">
      <c r="A77" s="2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">
      <c r="A78" s="2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">
      <c r="A79" s="2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">
      <c r="A80" s="2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">
      <c r="A81" s="2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">
      <c r="A82" s="2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">
      <c r="A83" s="2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">
      <c r="A84" s="2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">
      <c r="A85" s="2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">
      <c r="A86" s="2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">
      <c r="A87" s="2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">
      <c r="A88" s="2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">
      <c r="A89" s="2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">
      <c r="A90" s="2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">
      <c r="A91" s="2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">
      <c r="A92" s="2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">
      <c r="A93" s="2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">
      <c r="A94" s="2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">
      <c r="A95" s="2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">
      <c r="A96" s="2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">
      <c r="A97" s="2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">
      <c r="A98" s="2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">
      <c r="A99" s="2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">
      <c r="A100" s="2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">
      <c r="A101" s="2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">
      <c r="A102" s="2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">
      <c r="A103" s="2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">
      <c r="A104" s="2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">
      <c r="A105" s="2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">
      <c r="A106" s="2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">
      <c r="A107" s="2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">
      <c r="A108" s="2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">
      <c r="A109" s="2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">
      <c r="A110" s="2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">
      <c r="A111" s="2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">
      <c r="A112" s="2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">
      <c r="A113" s="2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">
      <c r="A114" s="2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">
      <c r="A115" s="2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">
      <c r="A116" s="2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">
      <c r="A117" s="2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">
      <c r="A118" s="2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">
      <c r="A119" s="2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">
      <c r="A120" s="2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">
      <c r="A121" s="2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">
      <c r="A122" s="2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">
      <c r="A123" s="2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">
      <c r="A124" s="2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">
      <c r="A125" s="2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">
      <c r="A126" s="22"/>
      <c r="B126" s="24"/>
      <c r="C126" s="24"/>
      <c r="D126" s="24"/>
      <c r="E126" s="24"/>
      <c r="F126" s="24"/>
      <c r="G126" s="24"/>
      <c r="H126" s="24"/>
      <c r="I126" s="2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">
      <c r="A127" s="22"/>
      <c r="B127" s="24"/>
      <c r="C127" s="24"/>
      <c r="D127" s="24"/>
      <c r="E127" s="24"/>
      <c r="F127" s="24"/>
      <c r="G127" s="24"/>
      <c r="H127" s="24"/>
      <c r="I127" s="2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">
      <c r="A128" s="22"/>
      <c r="B128" s="24"/>
      <c r="C128" s="24"/>
      <c r="D128" s="24"/>
      <c r="E128" s="24"/>
      <c r="F128" s="24"/>
      <c r="G128" s="24"/>
      <c r="H128" s="24"/>
      <c r="I128" s="2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">
      <c r="A129" s="22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">
      <c r="A130" s="22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">
      <c r="A131" s="22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">
      <c r="A132" s="22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">
      <c r="A133" s="22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">
      <c r="A134" s="22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">
      <c r="A135" s="22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">
      <c r="A136" s="22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">
      <c r="A137" s="22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">
      <c r="A138" s="22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">
      <c r="A139" s="22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">
      <c r="A140" s="22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">
      <c r="A141" s="22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">
      <c r="A142" s="22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">
      <c r="A143" s="22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">
      <c r="A144" s="22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">
      <c r="A145" s="22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">
      <c r="A146" s="22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">
      <c r="A147" s="22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">
      <c r="A148" s="22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">
      <c r="A149" s="22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">
      <c r="A150" s="22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">
      <c r="A151" s="22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">
      <c r="A152" s="22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">
      <c r="A153" s="22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">
      <c r="A154" s="22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">
      <c r="A155" s="22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">
      <c r="A156" s="22"/>
    </row>
    <row r="157" spans="1:106" x14ac:dyDescent="0.3">
      <c r="A157" s="22"/>
    </row>
  </sheetData>
  <sheetProtection algorithmName="SHA-512" hashValue="PYZ6WEwCiEWVDApA/FNTmkwEwYeyZDFmTVNTVox8Em1nuCq8MiD1FzhEFQ6m+9bczypDlk8weViMQUxHDnz2kA==" saltValue="br/3MYykaNHiQuX4mju+XQ==" spinCount="100000" sheet="1" objects="1" scenarios="1"/>
  <mergeCells count="4">
    <mergeCell ref="N25:U25"/>
    <mergeCell ref="N26:U26"/>
    <mergeCell ref="I20:M20"/>
    <mergeCell ref="I19:M19"/>
  </mergeCells>
  <conditionalFormatting sqref="D17">
    <cfRule type="expression" dxfId="7" priority="8" stopIfTrue="1">
      <formula>ISTEXT(D17)</formula>
    </cfRule>
  </conditionalFormatting>
  <conditionalFormatting sqref="G17">
    <cfRule type="expression" dxfId="6" priority="6" stopIfTrue="1">
      <formula>ISTEXT($A10)</formula>
    </cfRule>
  </conditionalFormatting>
  <conditionalFormatting sqref="X18 AH18">
    <cfRule type="expression" dxfId="5" priority="11" stopIfTrue="1">
      <formula>ISTEXT(#REF!)</formula>
    </cfRule>
  </conditionalFormatting>
  <conditionalFormatting sqref="O17">
    <cfRule type="expression" dxfId="4" priority="4" stopIfTrue="1">
      <formula>ISTEXT(O17)</formula>
    </cfRule>
  </conditionalFormatting>
  <conditionalFormatting sqref="R17">
    <cfRule type="expression" dxfId="3" priority="3" stopIfTrue="1">
      <formula>ISTEXT($A10)</formula>
    </cfRule>
  </conditionalFormatting>
  <conditionalFormatting sqref="K17:M17 V17:AM17">
    <cfRule type="expression" dxfId="2" priority="22" stopIfTrue="1">
      <formula>ISTEXT(#REF!)</formula>
    </cfRule>
  </conditionalFormatting>
  <conditionalFormatting sqref="I20:M20">
    <cfRule type="containsText" dxfId="1" priority="2" operator="containsText" text="FUEL">
      <formula>NOT(ISERROR(SEARCH("FUEL",I20)))</formula>
    </cfRule>
  </conditionalFormatting>
  <conditionalFormatting sqref="I19:M19">
    <cfRule type="containsText" dxfId="0" priority="1" operator="containsText" text="ETHANOL">
      <formula>NOT(ISERROR(SEARCH("ETHANOL",I19)))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EB306-BE09-43C2-AA26-75CE7BE1259B}">
  <sheetPr codeName="Sheet4"/>
  <dimension ref="A2:X49"/>
  <sheetViews>
    <sheetView workbookViewId="0">
      <selection activeCell="E22" sqref="E22"/>
    </sheetView>
  </sheetViews>
  <sheetFormatPr defaultRowHeight="12.75" x14ac:dyDescent="0.2"/>
  <cols>
    <col min="6" max="6" width="10.5703125" bestFit="1" customWidth="1"/>
    <col min="7" max="8" width="11.5703125" bestFit="1" customWidth="1"/>
    <col min="16" max="16" width="10.5703125" bestFit="1" customWidth="1"/>
  </cols>
  <sheetData>
    <row r="2" spans="1:20" x14ac:dyDescent="0.2">
      <c r="A2" s="78" t="s">
        <v>28</v>
      </c>
      <c r="B2" s="79"/>
      <c r="C2" s="80" t="s">
        <v>29</v>
      </c>
      <c r="D2" s="81"/>
      <c r="E2" s="80" t="s">
        <v>30</v>
      </c>
      <c r="F2" s="81"/>
      <c r="G2" s="78" t="s">
        <v>31</v>
      </c>
      <c r="H2" s="82"/>
      <c r="I2" s="82"/>
      <c r="J2" s="81"/>
      <c r="K2" s="81"/>
      <c r="L2" s="81"/>
      <c r="N2" t="s">
        <v>61</v>
      </c>
    </row>
    <row r="3" spans="1:20" x14ac:dyDescent="0.2">
      <c r="A3" s="78"/>
      <c r="B3" s="83" t="s">
        <v>32</v>
      </c>
      <c r="C3" s="84">
        <v>0.72399999999999998</v>
      </c>
      <c r="D3" s="85">
        <v>0</v>
      </c>
      <c r="E3" s="86">
        <f>TREND(C3:C4,D3:D4,C16,TRUE)</f>
        <v>0.72399999999999998</v>
      </c>
      <c r="F3" s="81"/>
      <c r="G3" s="87">
        <f>14.64-C16*0.0563</f>
        <v>14.077</v>
      </c>
      <c r="H3" s="82"/>
      <c r="I3" s="82"/>
      <c r="J3" s="88" t="s">
        <v>33</v>
      </c>
      <c r="K3" s="89" t="s">
        <v>34</v>
      </c>
      <c r="L3" s="81"/>
    </row>
    <row r="4" spans="1:20" ht="14.25" x14ac:dyDescent="0.2">
      <c r="A4" s="78"/>
      <c r="B4" s="83" t="s">
        <v>35</v>
      </c>
      <c r="C4" s="90">
        <v>0.72399999999999998</v>
      </c>
      <c r="D4" s="91">
        <v>100</v>
      </c>
      <c r="E4" s="82"/>
      <c r="F4" s="82"/>
      <c r="G4" s="82"/>
      <c r="H4" s="92"/>
      <c r="I4" s="82"/>
      <c r="J4" s="93">
        <f ca="1">FORECAST(FP,OFFSET(H7:H15,MATCH(FP,F7:F15,1)-1,0,2),OFFSET(F7:F15,MATCH(FP,F7:F15,1)-1,0,2))</f>
        <v>1131.7730012852626</v>
      </c>
      <c r="K4" s="94">
        <f ca="1">IFERROR(J4,"ERROR")</f>
        <v>1131.7730012852626</v>
      </c>
      <c r="L4" s="81"/>
    </row>
    <row r="5" spans="1:20" x14ac:dyDescent="0.2">
      <c r="A5" s="78"/>
      <c r="B5" s="81"/>
      <c r="C5" s="82"/>
      <c r="D5" s="82"/>
      <c r="E5" s="82"/>
      <c r="F5" s="95" t="s">
        <v>36</v>
      </c>
      <c r="G5" s="95" t="s">
        <v>37</v>
      </c>
      <c r="H5" s="95" t="s">
        <v>38</v>
      </c>
      <c r="I5" s="82"/>
      <c r="J5" s="81"/>
      <c r="K5" s="81"/>
      <c r="L5" s="81"/>
    </row>
    <row r="6" spans="1:20" x14ac:dyDescent="0.2">
      <c r="A6" s="95" t="s">
        <v>39</v>
      </c>
      <c r="D6" s="96">
        <v>0.5</v>
      </c>
      <c r="F6" s="95" t="s">
        <v>40</v>
      </c>
      <c r="G6" s="95" t="s">
        <v>41</v>
      </c>
      <c r="H6" s="95" t="s">
        <v>42</v>
      </c>
      <c r="I6" s="81"/>
      <c r="J6" s="81"/>
      <c r="K6" s="81"/>
      <c r="L6" s="81"/>
    </row>
    <row r="7" spans="1:20" ht="15" x14ac:dyDescent="0.25">
      <c r="A7" s="95" t="s">
        <v>43</v>
      </c>
      <c r="D7" s="96">
        <v>1036</v>
      </c>
      <c r="F7" s="122">
        <v>19.579050000000002</v>
      </c>
      <c r="G7" s="123">
        <v>1770.221</v>
      </c>
      <c r="H7" s="99">
        <f>$D$9/((G7*$E$3)/60000000)</f>
        <v>1662.8194257209418</v>
      </c>
      <c r="I7" s="81"/>
      <c r="J7" s="81"/>
      <c r="K7" s="121"/>
      <c r="L7" s="121"/>
    </row>
    <row r="8" spans="1:20" ht="15" x14ac:dyDescent="0.25">
      <c r="D8" s="81"/>
      <c r="F8" s="122">
        <v>29.006</v>
      </c>
      <c r="G8" s="123">
        <v>2124.3150000000001</v>
      </c>
      <c r="H8" s="99">
        <f t="shared" ref="H8:H15" si="0">$D$9/((G8*$E$3)/60000000)</f>
        <v>1385.6503704107681</v>
      </c>
      <c r="I8" s="81"/>
      <c r="J8" s="81"/>
      <c r="K8" s="121"/>
      <c r="L8" s="121"/>
    </row>
    <row r="9" spans="1:20" ht="15" x14ac:dyDescent="0.25">
      <c r="A9" s="95" t="s">
        <v>44</v>
      </c>
      <c r="D9" s="97">
        <f>D6/G3</f>
        <v>3.5518931590537754E-2</v>
      </c>
      <c r="F9" s="122">
        <v>43.509</v>
      </c>
      <c r="G9" s="123">
        <v>2601.1999999999998</v>
      </c>
      <c r="H9" s="99">
        <f>$D$9/((G9*$E$3)/60000000)</f>
        <v>1131.6153569964445</v>
      </c>
      <c r="J9" s="81"/>
      <c r="K9" s="121"/>
      <c r="L9" s="121"/>
    </row>
    <row r="10" spans="1:20" ht="15" x14ac:dyDescent="0.25">
      <c r="A10" s="95" t="s">
        <v>45</v>
      </c>
      <c r="D10" s="98">
        <f>(D7*E3)/60000000</f>
        <v>1.2501066666666666E-5</v>
      </c>
      <c r="E10" s="81"/>
      <c r="F10" s="122">
        <v>58.012</v>
      </c>
      <c r="G10" s="123">
        <v>2975.8</v>
      </c>
      <c r="H10" s="99">
        <f t="shared" si="0"/>
        <v>989.16522166111656</v>
      </c>
      <c r="I10" s="81"/>
      <c r="J10" s="81"/>
      <c r="K10" s="121"/>
      <c r="L10" s="121"/>
    </row>
    <row r="11" spans="1:20" ht="15" x14ac:dyDescent="0.25">
      <c r="A11" s="95" t="s">
        <v>46</v>
      </c>
      <c r="D11" s="99">
        <f>D9/D10</f>
        <v>2841.2720720262078</v>
      </c>
      <c r="E11" s="81"/>
      <c r="F11" s="122">
        <v>72.515000000000001</v>
      </c>
      <c r="G11" s="123">
        <v>3313.4</v>
      </c>
      <c r="H11" s="99">
        <f t="shared" si="0"/>
        <v>888.37987161802096</v>
      </c>
      <c r="I11" s="81"/>
      <c r="J11" s="81"/>
      <c r="K11" s="121"/>
      <c r="L11" s="121"/>
    </row>
    <row r="12" spans="1:20" ht="15" x14ac:dyDescent="0.25">
      <c r="A12" s="81"/>
      <c r="B12" s="81"/>
      <c r="C12" s="81"/>
      <c r="D12" s="81"/>
      <c r="E12" s="81"/>
      <c r="F12" s="122">
        <v>87.018000000000001</v>
      </c>
      <c r="G12" s="123">
        <v>3631.8</v>
      </c>
      <c r="H12" s="99">
        <f t="shared" si="0"/>
        <v>810.49558527979264</v>
      </c>
      <c r="I12" s="81"/>
      <c r="J12" s="81"/>
      <c r="K12" s="121"/>
      <c r="L12" s="121"/>
      <c r="N12" s="52"/>
      <c r="O12" s="52"/>
      <c r="P12" s="52"/>
      <c r="T12" s="52"/>
    </row>
    <row r="13" spans="1:20" ht="15" x14ac:dyDescent="0.25">
      <c r="A13" s="81"/>
      <c r="B13" s="81"/>
      <c r="C13" s="81"/>
      <c r="D13" s="81"/>
      <c r="E13" s="81"/>
      <c r="F13" s="122">
        <v>101.521</v>
      </c>
      <c r="G13" s="123">
        <v>3884.6</v>
      </c>
      <c r="H13" s="99">
        <f t="shared" si="0"/>
        <v>757.75057061709083</v>
      </c>
      <c r="I13" s="81"/>
      <c r="J13" s="81"/>
      <c r="K13" s="121"/>
      <c r="L13" s="121"/>
      <c r="N13" s="52"/>
      <c r="O13" s="52"/>
      <c r="P13" s="52"/>
      <c r="Q13" s="52"/>
      <c r="R13" s="52"/>
      <c r="S13" s="52"/>
      <c r="T13" s="52"/>
    </row>
    <row r="14" spans="1:20" ht="15" x14ac:dyDescent="0.25">
      <c r="A14" s="95" t="s">
        <v>52</v>
      </c>
      <c r="F14" s="122">
        <v>116.0304</v>
      </c>
      <c r="G14" s="124">
        <v>4119.3540000000003</v>
      </c>
      <c r="H14" s="99">
        <f t="shared" si="0"/>
        <v>714.56783433012822</v>
      </c>
      <c r="M14" s="53"/>
      <c r="N14" s="53"/>
      <c r="O14" s="53"/>
      <c r="P14" s="53"/>
      <c r="Q14" s="53"/>
      <c r="R14" s="53"/>
      <c r="S14" s="53"/>
      <c r="T14" s="52"/>
    </row>
    <row r="15" spans="1:20" ht="15" x14ac:dyDescent="0.25">
      <c r="A15" s="61" t="s">
        <v>48</v>
      </c>
      <c r="C15">
        <f>'Injector Constants'!E20</f>
        <v>43.5</v>
      </c>
      <c r="F15" s="122">
        <v>130.5342</v>
      </c>
      <c r="G15" s="125">
        <v>4335.7150000000001</v>
      </c>
      <c r="H15" s="99">
        <f t="shared" si="0"/>
        <v>678.9094455283963</v>
      </c>
      <c r="N15" s="52"/>
      <c r="O15" s="52"/>
      <c r="P15" s="52"/>
      <c r="T15" s="52"/>
    </row>
    <row r="16" spans="1:20" x14ac:dyDescent="0.2">
      <c r="A16" s="61" t="s">
        <v>51</v>
      </c>
      <c r="C16" s="54">
        <f>'Injector Constants'!E19</f>
        <v>10</v>
      </c>
      <c r="F16" s="81"/>
      <c r="G16" s="81"/>
      <c r="H16" s="81"/>
      <c r="N16" s="52"/>
      <c r="O16" s="52"/>
      <c r="P16" s="52"/>
      <c r="Q16" s="52"/>
      <c r="R16" s="52"/>
      <c r="S16" s="52"/>
    </row>
    <row r="17" spans="11:24" x14ac:dyDescent="0.2">
      <c r="N17" s="52"/>
      <c r="O17" s="52"/>
      <c r="P17" s="52"/>
      <c r="Q17" s="52"/>
      <c r="R17" s="52"/>
      <c r="S17" s="52"/>
    </row>
    <row r="18" spans="11:24" x14ac:dyDescent="0.2">
      <c r="N18" s="52"/>
      <c r="O18" s="52"/>
      <c r="P18" s="52"/>
      <c r="Q18" s="52"/>
      <c r="R18" s="52"/>
      <c r="S18" s="52"/>
    </row>
    <row r="19" spans="11:24" x14ac:dyDescent="0.2">
      <c r="N19" s="52"/>
      <c r="O19" s="52"/>
      <c r="P19" s="52"/>
      <c r="Q19" s="52"/>
      <c r="R19" s="52"/>
      <c r="S19" s="52"/>
    </row>
    <row r="21" spans="11:24" x14ac:dyDescent="0.2">
      <c r="X21" s="53"/>
    </row>
    <row r="22" spans="11:24" x14ac:dyDescent="0.2">
      <c r="X22" s="53"/>
    </row>
    <row r="24" spans="11:24" x14ac:dyDescent="0.2">
      <c r="T24" s="52"/>
    </row>
    <row r="26" spans="11:24" x14ac:dyDescent="0.2">
      <c r="K26" s="52"/>
      <c r="L26" s="52"/>
      <c r="M26" s="52"/>
      <c r="N26" s="52"/>
      <c r="O26" s="52"/>
      <c r="P26" s="52"/>
      <c r="Q26" s="52"/>
      <c r="R26" s="52"/>
    </row>
    <row r="27" spans="11:24" x14ac:dyDescent="0.2">
      <c r="K27" s="52"/>
      <c r="L27" s="52"/>
      <c r="M27" s="52"/>
      <c r="N27" s="52"/>
      <c r="O27" s="52"/>
      <c r="P27" s="52"/>
      <c r="Q27" s="52"/>
      <c r="R27" s="52"/>
    </row>
    <row r="28" spans="11:24" x14ac:dyDescent="0.2">
      <c r="K28" s="52"/>
      <c r="L28" s="52"/>
      <c r="M28" s="52"/>
      <c r="N28" s="52"/>
      <c r="O28" s="52"/>
      <c r="P28" s="52"/>
      <c r="Q28" s="52"/>
      <c r="R28" s="52"/>
    </row>
    <row r="29" spans="11:24" x14ac:dyDescent="0.2">
      <c r="K29" s="52"/>
      <c r="L29" s="52"/>
      <c r="M29" s="52"/>
      <c r="N29" s="52"/>
      <c r="O29" s="52"/>
      <c r="P29" s="52"/>
      <c r="Q29" s="52"/>
      <c r="R29" s="52"/>
    </row>
    <row r="30" spans="11:24" x14ac:dyDescent="0.2">
      <c r="K30" s="52"/>
      <c r="L30" s="52"/>
      <c r="M30" s="52"/>
      <c r="N30" s="52"/>
      <c r="O30" s="52"/>
      <c r="P30" s="52"/>
      <c r="Q30" s="52"/>
      <c r="R30" s="52"/>
    </row>
    <row r="31" spans="11:24" x14ac:dyDescent="0.2">
      <c r="K31" s="52"/>
      <c r="L31" s="52"/>
      <c r="M31" s="52"/>
      <c r="N31" s="52"/>
      <c r="O31" s="52"/>
      <c r="P31" s="52"/>
      <c r="Q31" s="52"/>
      <c r="R31" s="52"/>
    </row>
    <row r="32" spans="11:24" x14ac:dyDescent="0.2">
      <c r="K32" s="52"/>
      <c r="L32" s="52"/>
      <c r="M32" s="52"/>
      <c r="N32" s="52"/>
      <c r="O32" s="52"/>
      <c r="P32" s="52"/>
      <c r="Q32" s="52"/>
      <c r="R32" s="52"/>
    </row>
    <row r="47" spans="16:24" x14ac:dyDescent="0.2">
      <c r="P47" s="53"/>
      <c r="Q47" s="53"/>
    </row>
    <row r="48" spans="16:24" x14ac:dyDescent="0.2">
      <c r="X48" s="53"/>
    </row>
    <row r="49" spans="24:24" x14ac:dyDescent="0.2">
      <c r="X49" s="53"/>
    </row>
  </sheetData>
  <sheetProtection algorithmName="SHA-512" hashValue="7GjT8juZn1mDCZN2yE1nyP7Q7cuPhtrIqZDvP0zfWPSzTSFZ1EW1Vesq45SF1LrxPVH8Ck3BfIMoZtbcAL5bpA==" saltValue="/v01hlx1YrBocOVgRRjD8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ID2600 XDS Details</vt:lpstr>
      <vt:lpstr>Fuel Injector Latency</vt:lpstr>
      <vt:lpstr>Fuel Injector Trim (Small PW)</vt:lpstr>
      <vt:lpstr>Injector Constants</vt:lpstr>
      <vt:lpstr>dP</vt:lpstr>
      <vt:lpstr>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ID_BOOTH</dc:creator>
  <cp:lastModifiedBy>Gaurav Wadhwa</cp:lastModifiedBy>
  <dcterms:created xsi:type="dcterms:W3CDTF">2018-08-28T23:35:57Z</dcterms:created>
  <dcterms:modified xsi:type="dcterms:W3CDTF">2020-07-17T21:15:37Z</dcterms:modified>
</cp:coreProperties>
</file>